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940" yWindow="0" windowWidth="23910" windowHeight="14460" activeTab="0"/>
  </bookViews>
  <sheets>
    <sheet name="quarterly" sheetId="1" r:id="rId1"/>
    <sheet name="annual" sheetId="2" r:id="rId2"/>
  </sheets>
  <definedNames/>
  <calcPr calcMode="manual" fullCalcOnLoad="1"/>
</workbook>
</file>

<file path=xl/sharedStrings.xml><?xml version="1.0" encoding="utf-8"?>
<sst xmlns="http://schemas.openxmlformats.org/spreadsheetml/2006/main" count="21" uniqueCount="14">
  <si>
    <t>Table 3: Gas Production (Gross PJ)</t>
  </si>
  <si>
    <t>Quarter</t>
  </si>
  <si>
    <t>Total Gross Natural Gas Production</t>
  </si>
  <si>
    <t>Gas Reinjected</t>
  </si>
  <si>
    <t>LPG Gas Equivalent Extracted</t>
  </si>
  <si>
    <t>Flared</t>
  </si>
  <si>
    <t>Production Losses &amp; Own Use</t>
  </si>
  <si>
    <t>Net Natural Gas Production</t>
  </si>
  <si>
    <t>Manufactured Gas Production</t>
  </si>
  <si>
    <t>Year Ended</t>
  </si>
  <si>
    <t>Calendar Year</t>
  </si>
  <si>
    <r>
      <t>Gas Supply</t>
    </r>
    <r>
      <rPr>
        <b/>
        <vertAlign val="superscript"/>
        <sz val="10"/>
        <rFont val="Arial"/>
        <family val="2"/>
      </rPr>
      <t>1</t>
    </r>
  </si>
  <si>
    <t>Table E.4: Gas Production (PJ)</t>
  </si>
  <si>
    <t>Gas Supply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</si>
</sst>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\ ;\(&quot;$&quot;#,##0\)"/>
    <numFmt numFmtId="169" formatCode="#,##0.000"/>
    <numFmt numFmtId="170" formatCode="#,##0.0"/>
    <numFmt numFmtId="171" formatCode="0.0"/>
    <numFmt numFmtId="172" formatCode="mmm\ yyyy"/>
    <numFmt numFmtId="173" formatCode="_(* #,##0.0_);_(* \(#,##0.0\);_(* &quot;-&quot;??_);_(@_)"/>
    <numFmt numFmtId="174" formatCode="mmmm\-yy"/>
    <numFmt numFmtId="175" formatCode="_(* #,##0_);_(* \(#,##0\);_(* &quot;-&quot;??_);_(@_)"/>
    <numFmt numFmtId="176" formatCode="0.00000"/>
    <numFmt numFmtId="177" formatCode="0.0000"/>
    <numFmt numFmtId="178" formatCode="0.000"/>
    <numFmt numFmtId="179" formatCode="[$-1409]h:mm:ss\ AM/PM"/>
    <numFmt numFmtId="180" formatCode="[$-1409]dddd\,\ d\ mmmm\ yyyy"/>
    <numFmt numFmtId="181" formatCode="yy"/>
    <numFmt numFmtId="182" formatCode="yyyy"/>
    <numFmt numFmtId="183" formatCode="d\.mm\.yy;@"/>
    <numFmt numFmtId="184" formatCode="_-* #,##0.00\ _F_-;\-* #,##0.00\ _F_-;_-* &quot;-&quot;??\ _F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\ &quot;F&quot;_-;\-* #,##0\ &quot;F&quot;_-;_-* &quot;-&quot;\ &quot;F&quot;_-;_-@_-"/>
    <numFmt numFmtId="188" formatCode="mmmyyyy"/>
    <numFmt numFmtId="189" formatCode="mmmyy"/>
    <numFmt numFmtId="190" formatCode="0;\-0;\-"/>
    <numFmt numFmtId="191" formatCode="0.0;\-0.0;\-"/>
    <numFmt numFmtId="192" formatCode="[$-1409]d\ mmmm\ yyyy;@"/>
    <numFmt numFmtId="193" formatCode="mmm"/>
    <numFmt numFmtId="194" formatCode="dd/mm/yy;@"/>
    <numFmt numFmtId="195" formatCode="mmm\-yyyy"/>
    <numFmt numFmtId="196" formatCode="0.000000"/>
    <numFmt numFmtId="197" formatCode="#,##0.000;\-#,##0.000;0.000"/>
    <numFmt numFmtId="198" formatCode="#,##0.00;\-#,##0.00;0.00"/>
    <numFmt numFmtId="199" formatCode="#,##0.0000"/>
    <numFmt numFmtId="200" formatCode="0.0%"/>
    <numFmt numFmtId="201" formatCode="0.0000000"/>
    <numFmt numFmtId="202" formatCode="&quot;Choose:&quot;General"/>
    <numFmt numFmtId="203" formatCode="_-* #,##0_-;\-* #,##0_-;_-* &quot;-&quot;??_-;_-@_-"/>
    <numFmt numFmtId="204" formatCode="0%\ &quot;Delivered&quot;"/>
    <numFmt numFmtId="205" formatCode="&quot;$&quot;0.00\ &quot;/GJ&quot;"/>
    <numFmt numFmtId="206" formatCode="[Blue]#,##0"/>
    <numFmt numFmtId="207" formatCode="&quot;$&quot;#,##0.00;[Red]\(&quot;$&quot;#,##0.00\)"/>
    <numFmt numFmtId="208" formatCode="[Blue]0.0;\-0.0"/>
    <numFmt numFmtId="209" formatCode="&quot;$&quot;0\ &quot;/GJ&quot;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_-* #,##0.0_-;\-* #,##0.0_-;_-* &quot;-&quot;??_-;_-@_-"/>
  </numFmts>
  <fonts count="20">
    <font>
      <sz val="10"/>
      <name val="Arial"/>
      <family val="0"/>
    </font>
    <font>
      <sz val="10"/>
      <color indexed="8"/>
      <name val="ARIAL"/>
      <family val="0"/>
    </font>
    <font>
      <b/>
      <sz val="8"/>
      <name val="Helv"/>
      <family val="0"/>
    </font>
    <font>
      <sz val="12"/>
      <name val="Courier"/>
      <family val="0"/>
    </font>
    <font>
      <sz val="12"/>
      <color indexed="24"/>
      <name val="Arial"/>
      <family val="0"/>
    </font>
    <font>
      <sz val="10"/>
      <name val="Helv"/>
      <family val="0"/>
    </font>
    <font>
      <sz val="8.5"/>
      <name val="LinePrinter"/>
      <family val="0"/>
    </font>
    <font>
      <u val="single"/>
      <sz val="10"/>
      <color indexed="36"/>
      <name val="Arial"/>
      <family val="0"/>
    </font>
    <font>
      <sz val="8"/>
      <name val="Helv"/>
      <family val="0"/>
    </font>
    <font>
      <b/>
      <sz val="8.5"/>
      <name val="LinePrinter"/>
      <family val="0"/>
    </font>
    <font>
      <sz val="18"/>
      <color indexed="24"/>
      <name val="Arial"/>
      <family val="0"/>
    </font>
    <font>
      <sz val="8"/>
      <color indexed="24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/>
      <protection locked="0"/>
    </xf>
    <xf numFmtId="0" fontId="3" fillId="0" borderId="0" applyNumberFormat="0" applyFont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206" fontId="8" fillId="0" borderId="0">
      <alignment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08" fontId="8" fillId="0" borderId="0">
      <alignment/>
      <protection locked="0"/>
    </xf>
    <xf numFmtId="0" fontId="0" fillId="0" borderId="0">
      <alignment/>
      <protection/>
    </xf>
    <xf numFmtId="0" fontId="1" fillId="0" borderId="0">
      <alignment vertical="top"/>
      <protection/>
    </xf>
    <xf numFmtId="0" fontId="13" fillId="0" borderId="0">
      <alignment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10" fontId="6" fillId="0" borderId="0" applyFont="0" applyFill="0" applyBorder="0" applyAlignment="0" applyProtection="0"/>
    <xf numFmtId="4" fontId="3" fillId="0" borderId="1" applyNumberFormat="0" applyFont="0" applyFill="0" applyAlignment="0" applyProtection="0"/>
    <xf numFmtId="2" fontId="2" fillId="1" borderId="2" applyNumberFormat="0" applyBorder="0" applyProtection="0">
      <alignment horizontal="left"/>
    </xf>
    <xf numFmtId="0" fontId="4" fillId="0" borderId="3" applyNumberFormat="0" applyFont="0" applyFill="0" applyAlignment="0" applyProtection="0"/>
    <xf numFmtId="182" fontId="6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12" fillId="2" borderId="0" xfId="33" applyFill="1" applyAlignment="1">
      <alignment vertical="top"/>
    </xf>
    <xf numFmtId="2" fontId="16" fillId="2" borderId="4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right" vertical="top" wrapText="1"/>
    </xf>
    <xf numFmtId="0" fontId="16" fillId="2" borderId="5" xfId="35" applyFont="1" applyFill="1" applyBorder="1" applyAlignment="1">
      <alignment horizontal="right" vertical="top" wrapText="1"/>
      <protection/>
    </xf>
    <xf numFmtId="2" fontId="16" fillId="2" borderId="6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/>
    </xf>
    <xf numFmtId="1" fontId="16" fillId="2" borderId="7" xfId="0" applyNumberFormat="1" applyFont="1" applyFill="1" applyBorder="1" applyAlignment="1">
      <alignment horizontal="right"/>
    </xf>
    <xf numFmtId="193" fontId="0" fillId="2" borderId="0" xfId="0" applyNumberForma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 vertical="top" wrapText="1"/>
    </xf>
    <xf numFmtId="4" fontId="0" fillId="2" borderId="0" xfId="0" applyNumberFormat="1" applyFill="1" applyAlignment="1">
      <alignment/>
    </xf>
    <xf numFmtId="171" fontId="16" fillId="2" borderId="7" xfId="0" applyNumberFormat="1" applyFont="1" applyFill="1" applyBorder="1" applyAlignment="1">
      <alignment horizontal="right"/>
    </xf>
    <xf numFmtId="193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197" fontId="1" fillId="2" borderId="0" xfId="40" applyNumberFormat="1" applyFill="1" applyBorder="1">
      <alignment vertical="top"/>
      <protection/>
    </xf>
    <xf numFmtId="0" fontId="16" fillId="2" borderId="7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38" applyFont="1" applyFill="1">
      <alignment/>
      <protection/>
    </xf>
    <xf numFmtId="0" fontId="19" fillId="2" borderId="0" xfId="0" applyFont="1" applyFill="1" applyAlignment="1">
      <alignment/>
    </xf>
    <xf numFmtId="0" fontId="12" fillId="2" borderId="0" xfId="33" applyFill="1" applyAlignment="1">
      <alignment/>
    </xf>
    <xf numFmtId="0" fontId="16" fillId="2" borderId="8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0" fontId="19" fillId="2" borderId="0" xfId="38" applyFont="1" applyFill="1">
      <alignment/>
      <protection/>
    </xf>
    <xf numFmtId="170" fontId="0" fillId="2" borderId="0" xfId="0" applyNumberFormat="1" applyFill="1" applyAlignment="1">
      <alignment/>
    </xf>
    <xf numFmtId="172" fontId="18" fillId="2" borderId="0" xfId="36" applyNumberFormat="1" applyFont="1" applyFill="1" applyBorder="1" applyAlignment="1">
      <alignment horizontal="center"/>
      <protection/>
    </xf>
    <xf numFmtId="172" fontId="18" fillId="2" borderId="10" xfId="36" applyNumberFormat="1" applyFont="1" applyFill="1" applyBorder="1" applyAlignment="1">
      <alignment horizontal="center"/>
      <protection/>
    </xf>
    <xf numFmtId="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0" fontId="0" fillId="2" borderId="11" xfId="0" applyFill="1" applyBorder="1" applyAlignment="1">
      <alignment vertical="top"/>
    </xf>
    <xf numFmtId="43" fontId="0" fillId="2" borderId="0" xfId="0" applyNumberFormat="1" applyFont="1" applyFill="1" applyBorder="1" applyAlignment="1">
      <alignment horizontal="center" vertical="top" wrapText="1"/>
    </xf>
    <xf numFmtId="43" fontId="0" fillId="2" borderId="0" xfId="35" applyNumberFormat="1" applyFont="1" applyFill="1" applyBorder="1" applyAlignment="1">
      <alignment horizontal="center" vertical="top" wrapText="1"/>
      <protection/>
    </xf>
    <xf numFmtId="43" fontId="0" fillId="2" borderId="12" xfId="0" applyNumberFormat="1" applyFont="1" applyFill="1" applyBorder="1" applyAlignment="1">
      <alignment horizontal="center" vertical="top" wrapText="1"/>
    </xf>
    <xf numFmtId="43" fontId="13" fillId="2" borderId="0" xfId="37" applyNumberFormat="1" applyFont="1" applyFill="1" applyBorder="1" applyAlignment="1">
      <alignment horizontal="center"/>
      <protection/>
    </xf>
    <xf numFmtId="43" fontId="0" fillId="2" borderId="0" xfId="37" applyNumberFormat="1" applyFont="1" applyFill="1" applyBorder="1" applyAlignment="1">
      <alignment horizontal="center"/>
      <protection/>
    </xf>
    <xf numFmtId="43" fontId="1" fillId="2" borderId="0" xfId="40" applyNumberFormat="1" applyFont="1" applyFill="1" applyBorder="1" applyAlignment="1">
      <alignment horizontal="center" vertical="top"/>
      <protection/>
    </xf>
    <xf numFmtId="43" fontId="0" fillId="2" borderId="12" xfId="37" applyNumberFormat="1" applyFont="1" applyFill="1" applyBorder="1" applyAlignment="1">
      <alignment horizontal="center"/>
      <protection/>
    </xf>
    <xf numFmtId="43" fontId="0" fillId="2" borderId="0" xfId="0" applyNumberFormat="1" applyFill="1" applyBorder="1" applyAlignment="1">
      <alignment horizontal="center"/>
    </xf>
    <xf numFmtId="43" fontId="0" fillId="2" borderId="12" xfId="0" applyNumberFormat="1" applyFill="1" applyBorder="1" applyAlignment="1">
      <alignment horizontal="center"/>
    </xf>
    <xf numFmtId="43" fontId="0" fillId="2" borderId="10" xfId="0" applyNumberFormat="1" applyFill="1" applyBorder="1" applyAlignment="1">
      <alignment horizontal="center"/>
    </xf>
    <xf numFmtId="43" fontId="13" fillId="2" borderId="0" xfId="37" applyNumberFormat="1" applyFont="1" applyFill="1" applyAlignment="1">
      <alignment horizontal="center"/>
      <protection/>
    </xf>
    <xf numFmtId="43" fontId="0" fillId="2" borderId="0" xfId="37" applyNumberFormat="1" applyFont="1" applyFill="1" applyAlignment="1">
      <alignment horizontal="center"/>
      <protection/>
    </xf>
    <xf numFmtId="43" fontId="0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43" fontId="16" fillId="2" borderId="0" xfId="18" applyNumberFormat="1" applyFont="1" applyFill="1" applyBorder="1" applyAlignment="1">
      <alignment horizontal="center"/>
    </xf>
    <xf numFmtId="43" fontId="16" fillId="2" borderId="12" xfId="18" applyNumberFormat="1" applyFont="1" applyFill="1" applyBorder="1" applyAlignment="1">
      <alignment horizontal="center"/>
    </xf>
    <xf numFmtId="43" fontId="16" fillId="2" borderId="10" xfId="18" applyNumberFormat="1" applyFont="1" applyFill="1" applyBorder="1" applyAlignment="1">
      <alignment horizontal="center"/>
    </xf>
    <xf numFmtId="43" fontId="16" fillId="2" borderId="13" xfId="18" applyNumberFormat="1" applyFont="1" applyFill="1" applyBorder="1" applyAlignment="1">
      <alignment horizontal="center"/>
    </xf>
    <xf numFmtId="43" fontId="0" fillId="2" borderId="0" xfId="0" applyNumberFormat="1" applyFill="1" applyAlignment="1">
      <alignment/>
    </xf>
    <xf numFmtId="43" fontId="0" fillId="2" borderId="13" xfId="0" applyNumberFormat="1" applyFill="1" applyBorder="1" applyAlignment="1">
      <alignment horizontal="center"/>
    </xf>
    <xf numFmtId="2" fontId="16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15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8" fillId="2" borderId="7" xfId="0" applyFont="1" applyFill="1" applyBorder="1" applyAlignment="1">
      <alignment horizontal="right" wrapText="1"/>
    </xf>
    <xf numFmtId="0" fontId="0" fillId="2" borderId="14" xfId="0" applyFill="1" applyBorder="1" applyAlignment="1">
      <alignment horizontal="right"/>
    </xf>
    <xf numFmtId="0" fontId="15" fillId="2" borderId="15" xfId="0" applyFont="1" applyFill="1" applyBorder="1" applyAlignment="1">
      <alignment vertical="top"/>
    </xf>
    <xf numFmtId="0" fontId="0" fillId="2" borderId="16" xfId="0" applyFill="1" applyBorder="1" applyAlignment="1">
      <alignment vertical="top"/>
    </xf>
  </cellXfs>
  <cellStyles count="31">
    <cellStyle name="Normal" xfId="0"/>
    <cellStyle name="Changed" xfId="16"/>
    <cellStyle name="ColHeading" xfId="17"/>
    <cellStyle name="Comma" xfId="18"/>
    <cellStyle name="Comma [0]" xfId="19"/>
    <cellStyle name="Comma0" xfId="20"/>
    <cellStyle name="Comma2" xfId="21"/>
    <cellStyle name="Currency" xfId="22"/>
    <cellStyle name="Currency [0]" xfId="23"/>
    <cellStyle name="Currency0" xfId="24"/>
    <cellStyle name="Currency2" xfId="25"/>
    <cellStyle name="Date" xfId="26"/>
    <cellStyle name="Fixed" xfId="27"/>
    <cellStyle name="Followed Hyperlink" xfId="28"/>
    <cellStyle name="Guesses" xfId="29"/>
    <cellStyle name="Heading" xfId="30"/>
    <cellStyle name="Heading 1" xfId="31"/>
    <cellStyle name="Heading 2" xfId="32"/>
    <cellStyle name="Hyperlink" xfId="33"/>
    <cellStyle name="N+(X)" xfId="34"/>
    <cellStyle name="Normal_Sheet1" xfId="35"/>
    <cellStyle name="Normal_Table2" xfId="36"/>
    <cellStyle name="Normal_Table3" xfId="37"/>
    <cellStyle name="Normal_Table3_1" xfId="38"/>
    <cellStyle name="Percent" xfId="39"/>
    <cellStyle name="Percent_Table3" xfId="40"/>
    <cellStyle name="Percent2" xfId="41"/>
    <cellStyle name="Sub Total" xfId="42"/>
    <cellStyle name="Table Heading" xfId="43"/>
    <cellStyle name="Total" xfId="44"/>
    <cellStyle name="Year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85725</xdr:rowOff>
    </xdr:from>
    <xdr:to>
      <xdr:col>5</xdr:col>
      <xdr:colOff>247650</xdr:colOff>
      <xdr:row>43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7038975"/>
          <a:ext cx="4124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
n.a. = Not applicable.
1 PJ Gross C.V. ~ 0.904 PJ Net C.V. (See Fuel Properties for details)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97"/>
  <sheetViews>
    <sheetView tabSelected="1" zoomScale="85" zoomScaleNormal="85" workbookViewId="0" topLeftCell="A1">
      <pane ySplit="2" topLeftCell="BM42" activePane="bottomLeft" state="frozen"/>
      <selection pane="topLeft" activeCell="A1" sqref="A1"/>
      <selection pane="bottomLeft" activeCell="N77" sqref="N77"/>
    </sheetView>
  </sheetViews>
  <sheetFormatPr defaultColWidth="9.140625" defaultRowHeight="12.75"/>
  <cols>
    <col min="1" max="1" width="9.140625" style="8" customWidth="1"/>
    <col min="2" max="2" width="10.28125" style="20" bestFit="1" customWidth="1"/>
    <col min="3" max="3" width="11.8515625" style="8" bestFit="1" customWidth="1"/>
    <col min="4" max="4" width="12.28125" style="8" customWidth="1"/>
    <col min="5" max="5" width="12.140625" style="8" customWidth="1"/>
    <col min="6" max="6" width="12.8515625" style="8" bestFit="1" customWidth="1"/>
    <col min="7" max="7" width="12.421875" style="8" customWidth="1"/>
    <col min="8" max="8" width="12.00390625" style="8" customWidth="1"/>
    <col min="9" max="9" width="14.00390625" style="8" customWidth="1"/>
    <col min="10" max="10" width="15.28125" style="20" customWidth="1"/>
    <col min="11" max="16384" width="9.140625" style="8" customWidth="1"/>
  </cols>
  <sheetData>
    <row r="1" spans="1:18" s="2" customFormat="1" ht="49.5" customHeight="1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1"/>
      <c r="R1" s="3"/>
    </row>
    <row r="2" spans="1:10" ht="38.25">
      <c r="A2" s="54" t="s">
        <v>1</v>
      </c>
      <c r="B2" s="55"/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5" t="s">
        <v>8</v>
      </c>
      <c r="J2" s="7" t="s">
        <v>13</v>
      </c>
    </row>
    <row r="3" spans="1:13" ht="12.75">
      <c r="A3" s="9">
        <v>1989</v>
      </c>
      <c r="B3" s="10">
        <v>32568</v>
      </c>
      <c r="C3" s="34">
        <v>45.168464040445265</v>
      </c>
      <c r="D3" s="34">
        <v>6.596</v>
      </c>
      <c r="E3" s="34">
        <v>1.269374</v>
      </c>
      <c r="F3" s="34">
        <v>0.363007</v>
      </c>
      <c r="G3" s="35">
        <v>0.884008</v>
      </c>
      <c r="H3" s="34">
        <f>C3-D3-E3-F3-G3</f>
        <v>36.056075040445265</v>
      </c>
      <c r="I3" s="34">
        <v>0.018</v>
      </c>
      <c r="J3" s="36">
        <f>H3+I3</f>
        <v>36.074075040445265</v>
      </c>
      <c r="K3" s="12"/>
      <c r="L3" s="12"/>
      <c r="M3" s="12"/>
    </row>
    <row r="4" spans="1:13" ht="12.75">
      <c r="A4" s="13"/>
      <c r="B4" s="14">
        <v>32660</v>
      </c>
      <c r="C4" s="34">
        <v>56.3165</v>
      </c>
      <c r="D4" s="34">
        <v>7.943</v>
      </c>
      <c r="E4" s="34">
        <v>1.454033</v>
      </c>
      <c r="F4" s="34">
        <v>0.42478000000000005</v>
      </c>
      <c r="G4" s="35">
        <v>1.039117</v>
      </c>
      <c r="H4" s="34">
        <f aca="true" t="shared" si="0" ref="H4:H34">C4-D4-E4-F4-G4</f>
        <v>45.45557</v>
      </c>
      <c r="I4" s="34">
        <v>0.029</v>
      </c>
      <c r="J4" s="36">
        <f aca="true" t="shared" si="1" ref="J4:J34">H4+I4</f>
        <v>45.484570000000005</v>
      </c>
      <c r="K4" s="12"/>
      <c r="L4" s="12"/>
      <c r="M4" s="12"/>
    </row>
    <row r="5" spans="1:13" ht="12.75">
      <c r="A5" s="13"/>
      <c r="B5" s="10">
        <v>32752</v>
      </c>
      <c r="C5" s="34">
        <v>61.1145</v>
      </c>
      <c r="D5" s="34">
        <v>7.614</v>
      </c>
      <c r="E5" s="34">
        <v>1.666228</v>
      </c>
      <c r="F5" s="34">
        <v>0.36998299999999995</v>
      </c>
      <c r="G5" s="35">
        <v>0.98329</v>
      </c>
      <c r="H5" s="34">
        <f t="shared" si="0"/>
        <v>50.48099900000001</v>
      </c>
      <c r="I5" s="34">
        <v>0.033</v>
      </c>
      <c r="J5" s="36">
        <f t="shared" si="1"/>
        <v>50.51399900000001</v>
      </c>
      <c r="K5" s="12"/>
      <c r="L5" s="12"/>
      <c r="M5" s="12"/>
    </row>
    <row r="6" spans="1:13" ht="12.75">
      <c r="A6" s="13"/>
      <c r="B6" s="10">
        <v>32843</v>
      </c>
      <c r="C6" s="34">
        <v>56.4125</v>
      </c>
      <c r="D6" s="34">
        <v>7.532</v>
      </c>
      <c r="E6" s="34">
        <v>1.3460519999999998</v>
      </c>
      <c r="F6" s="34">
        <v>0.724815</v>
      </c>
      <c r="G6" s="35">
        <v>0.918819</v>
      </c>
      <c r="H6" s="34">
        <f t="shared" si="0"/>
        <v>45.890814</v>
      </c>
      <c r="I6" s="34">
        <v>0.022</v>
      </c>
      <c r="J6" s="36">
        <f t="shared" si="1"/>
        <v>45.912814</v>
      </c>
      <c r="K6" s="12"/>
      <c r="L6" s="12"/>
      <c r="M6" s="12"/>
    </row>
    <row r="7" spans="1:13" ht="12.75">
      <c r="A7" s="9">
        <v>1990</v>
      </c>
      <c r="B7" s="14">
        <v>32933</v>
      </c>
      <c r="C7" s="34">
        <v>48.911229088203925</v>
      </c>
      <c r="D7" s="34">
        <v>6.159000000000001</v>
      </c>
      <c r="E7" s="34">
        <v>1.265791</v>
      </c>
      <c r="F7" s="34">
        <v>0.5052490000000001</v>
      </c>
      <c r="G7" s="35">
        <v>0.853742</v>
      </c>
      <c r="H7" s="34">
        <f t="shared" si="0"/>
        <v>40.12744708820393</v>
      </c>
      <c r="I7" s="34">
        <v>0.017</v>
      </c>
      <c r="J7" s="36">
        <f t="shared" si="1"/>
        <v>40.14444708820393</v>
      </c>
      <c r="K7" s="12"/>
      <c r="L7" s="12"/>
      <c r="M7" s="12"/>
    </row>
    <row r="8" spans="1:13" ht="12.75">
      <c r="A8" s="13"/>
      <c r="B8" s="10">
        <v>33025</v>
      </c>
      <c r="C8" s="34">
        <v>60.30894109245651</v>
      </c>
      <c r="D8" s="34">
        <v>7.334</v>
      </c>
      <c r="E8" s="34">
        <v>1.438911</v>
      </c>
      <c r="F8" s="34">
        <v>0.8146249999999999</v>
      </c>
      <c r="G8" s="35">
        <v>0.965482</v>
      </c>
      <c r="H8" s="34">
        <f t="shared" si="0"/>
        <v>49.755923092456506</v>
      </c>
      <c r="I8" s="34">
        <v>0.026000000000000002</v>
      </c>
      <c r="J8" s="36">
        <f t="shared" si="1"/>
        <v>49.78192309245651</v>
      </c>
      <c r="K8" s="12"/>
      <c r="L8" s="12"/>
      <c r="M8" s="12"/>
    </row>
    <row r="9" spans="1:13" ht="12.75">
      <c r="A9" s="13"/>
      <c r="B9" s="14">
        <v>33117</v>
      </c>
      <c r="C9" s="34">
        <v>55.79688069478517</v>
      </c>
      <c r="D9" s="34">
        <v>7.644</v>
      </c>
      <c r="E9" s="34">
        <v>1.627857</v>
      </c>
      <c r="F9" s="34">
        <v>0.260911</v>
      </c>
      <c r="G9" s="35">
        <v>0.9556899999999999</v>
      </c>
      <c r="H9" s="34">
        <f t="shared" si="0"/>
        <v>45.30842269478518</v>
      </c>
      <c r="I9" s="34">
        <v>0.026</v>
      </c>
      <c r="J9" s="36">
        <f t="shared" si="1"/>
        <v>45.33442269478518</v>
      </c>
      <c r="K9" s="12"/>
      <c r="L9" s="12"/>
      <c r="M9" s="12"/>
    </row>
    <row r="10" spans="1:13" ht="12.75">
      <c r="A10" s="13"/>
      <c r="B10" s="10">
        <v>33208</v>
      </c>
      <c r="C10" s="34">
        <v>52.29468615175818</v>
      </c>
      <c r="D10" s="34">
        <v>6.76</v>
      </c>
      <c r="E10" s="34">
        <v>1.677</v>
      </c>
      <c r="F10" s="34">
        <v>0.625933</v>
      </c>
      <c r="G10" s="35">
        <v>0.8104379999999999</v>
      </c>
      <c r="H10" s="34">
        <f t="shared" si="0"/>
        <v>42.42131515175818</v>
      </c>
      <c r="I10" s="34">
        <v>0</v>
      </c>
      <c r="J10" s="36">
        <f t="shared" si="1"/>
        <v>42.42131515175818</v>
      </c>
      <c r="K10" s="12"/>
      <c r="L10" s="12"/>
      <c r="M10" s="12"/>
    </row>
    <row r="11" spans="1:29" ht="12.75">
      <c r="A11" s="9">
        <v>1991</v>
      </c>
      <c r="B11" s="10">
        <v>33298</v>
      </c>
      <c r="C11" s="44">
        <v>49.1978554897122</v>
      </c>
      <c r="D11" s="45">
        <v>6.343999999999999</v>
      </c>
      <c r="E11" s="45">
        <v>1.494279</v>
      </c>
      <c r="F11" s="45">
        <v>0.635461</v>
      </c>
      <c r="G11" s="45">
        <v>0.864673</v>
      </c>
      <c r="H11" s="34">
        <f t="shared" si="0"/>
        <v>39.859442489712194</v>
      </c>
      <c r="I11" s="39">
        <v>0</v>
      </c>
      <c r="J11" s="36">
        <f t="shared" si="1"/>
        <v>39.859442489712194</v>
      </c>
      <c r="K11" s="12"/>
      <c r="L11" s="12"/>
      <c r="M11" s="12"/>
      <c r="V11" s="15"/>
      <c r="W11" s="15"/>
      <c r="X11" s="15"/>
      <c r="Y11" s="15"/>
      <c r="Z11" s="15"/>
      <c r="AA11" s="15"/>
      <c r="AB11" s="15"/>
      <c r="AC11" s="15"/>
    </row>
    <row r="12" spans="1:29" ht="12.75">
      <c r="A12" s="13"/>
      <c r="B12" s="14">
        <v>33390</v>
      </c>
      <c r="C12" s="44">
        <v>63.80763674417704</v>
      </c>
      <c r="D12" s="45">
        <v>5.17</v>
      </c>
      <c r="E12" s="45">
        <v>1.7950209999999998</v>
      </c>
      <c r="F12" s="45">
        <v>0.689684</v>
      </c>
      <c r="G12" s="45">
        <v>0.91916</v>
      </c>
      <c r="H12" s="34">
        <f t="shared" si="0"/>
        <v>55.23377174417704</v>
      </c>
      <c r="I12" s="39">
        <v>0</v>
      </c>
      <c r="J12" s="36">
        <f t="shared" si="1"/>
        <v>55.23377174417704</v>
      </c>
      <c r="K12" s="12"/>
      <c r="L12" s="12"/>
      <c r="M12" s="12"/>
      <c r="V12" s="15"/>
      <c r="W12" s="15"/>
      <c r="X12" s="15"/>
      <c r="Y12" s="15"/>
      <c r="Z12" s="15"/>
      <c r="AA12" s="15"/>
      <c r="AB12" s="15"/>
      <c r="AC12" s="15"/>
    </row>
    <row r="13" spans="1:29" ht="12.75">
      <c r="A13" s="13"/>
      <c r="B13" s="10">
        <v>33482</v>
      </c>
      <c r="C13" s="44">
        <v>63.783912578315395</v>
      </c>
      <c r="D13" s="45">
        <v>4.947</v>
      </c>
      <c r="E13" s="45">
        <v>1.992427</v>
      </c>
      <c r="F13" s="45">
        <v>0.607109</v>
      </c>
      <c r="G13" s="45">
        <v>0.9397089999999999</v>
      </c>
      <c r="H13" s="34">
        <f t="shared" si="0"/>
        <v>55.29766757831539</v>
      </c>
      <c r="I13" s="39">
        <v>0</v>
      </c>
      <c r="J13" s="36">
        <f t="shared" si="1"/>
        <v>55.29766757831539</v>
      </c>
      <c r="K13" s="12"/>
      <c r="L13" s="12"/>
      <c r="M13" s="12"/>
      <c r="V13" s="15"/>
      <c r="W13" s="15"/>
      <c r="X13" s="15"/>
      <c r="Y13" s="15"/>
      <c r="Z13" s="15"/>
      <c r="AA13" s="15"/>
      <c r="AB13" s="15"/>
      <c r="AC13" s="15"/>
    </row>
    <row r="14" spans="1:29" ht="12.75">
      <c r="A14" s="13"/>
      <c r="B14" s="14">
        <v>33573</v>
      </c>
      <c r="C14" s="44">
        <v>51.52198211909809</v>
      </c>
      <c r="D14" s="45">
        <v>5.652</v>
      </c>
      <c r="E14" s="45">
        <v>1.79432</v>
      </c>
      <c r="F14" s="45">
        <v>0.514079</v>
      </c>
      <c r="G14" s="45">
        <v>0.930974</v>
      </c>
      <c r="H14" s="34">
        <f t="shared" si="0"/>
        <v>42.63060911909809</v>
      </c>
      <c r="I14" s="39">
        <v>0</v>
      </c>
      <c r="J14" s="36">
        <f t="shared" si="1"/>
        <v>42.63060911909809</v>
      </c>
      <c r="K14" s="12"/>
      <c r="L14" s="12"/>
      <c r="M14" s="12"/>
      <c r="V14" s="15"/>
      <c r="W14" s="15"/>
      <c r="X14" s="15"/>
      <c r="Y14" s="15"/>
      <c r="Z14" s="15"/>
      <c r="AA14" s="15"/>
      <c r="AB14" s="15"/>
      <c r="AC14" s="15"/>
    </row>
    <row r="15" spans="1:29" ht="12.75">
      <c r="A15" s="9">
        <v>1992</v>
      </c>
      <c r="B15" s="10">
        <v>33664</v>
      </c>
      <c r="C15" s="44">
        <v>50.34163683445834</v>
      </c>
      <c r="D15" s="45">
        <v>6.177</v>
      </c>
      <c r="E15" s="45">
        <v>1.644963</v>
      </c>
      <c r="F15" s="45">
        <v>0.426191</v>
      </c>
      <c r="G15" s="45">
        <v>0.93</v>
      </c>
      <c r="H15" s="34">
        <f t="shared" si="0"/>
        <v>41.16348283445834</v>
      </c>
      <c r="I15" s="39">
        <v>0</v>
      </c>
      <c r="J15" s="36">
        <f t="shared" si="1"/>
        <v>41.16348283445834</v>
      </c>
      <c r="K15" s="12"/>
      <c r="L15" s="12"/>
      <c r="M15" s="12"/>
      <c r="V15" s="15"/>
      <c r="W15" s="15"/>
      <c r="X15" s="15"/>
      <c r="Y15" s="15"/>
      <c r="Z15" s="15"/>
      <c r="AA15" s="15"/>
      <c r="AB15" s="15"/>
      <c r="AC15" s="15"/>
    </row>
    <row r="16" spans="1:29" ht="12.75">
      <c r="A16" s="13"/>
      <c r="B16" s="14">
        <v>33756</v>
      </c>
      <c r="C16" s="44">
        <v>75.51973988919006</v>
      </c>
      <c r="D16" s="45">
        <v>6.338</v>
      </c>
      <c r="E16" s="45">
        <v>2.264134</v>
      </c>
      <c r="F16" s="45">
        <v>0.7471030000000001</v>
      </c>
      <c r="G16" s="45">
        <v>1.14</v>
      </c>
      <c r="H16" s="34">
        <f t="shared" si="0"/>
        <v>65.03050288919007</v>
      </c>
      <c r="I16" s="39">
        <v>0</v>
      </c>
      <c r="J16" s="36">
        <f t="shared" si="1"/>
        <v>65.03050288919007</v>
      </c>
      <c r="K16" s="12"/>
      <c r="L16" s="12"/>
      <c r="M16" s="12"/>
      <c r="V16" s="15"/>
      <c r="W16" s="15"/>
      <c r="X16" s="15"/>
      <c r="Y16" s="15"/>
      <c r="Z16" s="15"/>
      <c r="AA16" s="15"/>
      <c r="AB16" s="15"/>
      <c r="AC16" s="15"/>
    </row>
    <row r="17" spans="1:29" ht="12.75">
      <c r="A17" s="13"/>
      <c r="B17" s="10">
        <v>33848</v>
      </c>
      <c r="C17" s="44">
        <v>64.71405383395793</v>
      </c>
      <c r="D17" s="45">
        <v>6.368</v>
      </c>
      <c r="E17" s="45">
        <v>2.1209510000000003</v>
      </c>
      <c r="F17" s="45">
        <v>0.37501</v>
      </c>
      <c r="G17" s="45">
        <v>1.12</v>
      </c>
      <c r="H17" s="34">
        <f t="shared" si="0"/>
        <v>54.73009283395793</v>
      </c>
      <c r="I17" s="39">
        <v>0</v>
      </c>
      <c r="J17" s="36">
        <f t="shared" si="1"/>
        <v>54.73009283395793</v>
      </c>
      <c r="K17" s="12"/>
      <c r="L17" s="12"/>
      <c r="M17" s="12"/>
      <c r="V17" s="15"/>
      <c r="W17" s="15"/>
      <c r="X17" s="15"/>
      <c r="Y17" s="15"/>
      <c r="Z17" s="15"/>
      <c r="AA17" s="15"/>
      <c r="AB17" s="15"/>
      <c r="AC17" s="15"/>
    </row>
    <row r="18" spans="1:29" ht="12.75">
      <c r="A18" s="13"/>
      <c r="B18" s="14">
        <v>33939</v>
      </c>
      <c r="C18" s="44">
        <v>52.65729983698402</v>
      </c>
      <c r="D18" s="45">
        <v>6.263000000000001</v>
      </c>
      <c r="E18" s="45">
        <v>1.662007</v>
      </c>
      <c r="F18" s="45">
        <v>0.336537</v>
      </c>
      <c r="G18" s="45">
        <v>1.11</v>
      </c>
      <c r="H18" s="34">
        <f t="shared" si="0"/>
        <v>43.28575583698402</v>
      </c>
      <c r="I18" s="39">
        <v>0</v>
      </c>
      <c r="J18" s="36">
        <f t="shared" si="1"/>
        <v>43.28575583698402</v>
      </c>
      <c r="K18" s="12"/>
      <c r="L18" s="12"/>
      <c r="M18" s="12"/>
      <c r="V18" s="15"/>
      <c r="W18" s="15"/>
      <c r="X18" s="15"/>
      <c r="Y18" s="15"/>
      <c r="Z18" s="15"/>
      <c r="AA18" s="15"/>
      <c r="AB18" s="15"/>
      <c r="AC18" s="15"/>
    </row>
    <row r="19" spans="1:29" ht="12.75">
      <c r="A19" s="9">
        <v>1993</v>
      </c>
      <c r="B19" s="10">
        <v>34029</v>
      </c>
      <c r="C19" s="44">
        <v>53.47129198832069</v>
      </c>
      <c r="D19" s="45">
        <v>5.945</v>
      </c>
      <c r="E19" s="45">
        <v>1.7284519999999999</v>
      </c>
      <c r="F19" s="45">
        <v>0.342824</v>
      </c>
      <c r="G19" s="45">
        <v>1.0895890000000001</v>
      </c>
      <c r="H19" s="34">
        <f t="shared" si="0"/>
        <v>44.36542698832069</v>
      </c>
      <c r="I19" s="39">
        <v>0</v>
      </c>
      <c r="J19" s="36">
        <f t="shared" si="1"/>
        <v>44.36542698832069</v>
      </c>
      <c r="K19" s="12"/>
      <c r="L19" s="12"/>
      <c r="M19" s="12"/>
      <c r="V19" s="15"/>
      <c r="W19" s="15"/>
      <c r="X19" s="15"/>
      <c r="Y19" s="15"/>
      <c r="Z19" s="15"/>
      <c r="AA19" s="15"/>
      <c r="AB19" s="15"/>
      <c r="AC19" s="15"/>
    </row>
    <row r="20" spans="1:29" ht="12.75">
      <c r="A20" s="13"/>
      <c r="B20" s="14">
        <v>34121</v>
      </c>
      <c r="C20" s="44">
        <v>63.97183768562</v>
      </c>
      <c r="D20" s="45">
        <v>6.096</v>
      </c>
      <c r="E20" s="45">
        <v>2.163467</v>
      </c>
      <c r="F20" s="45">
        <v>0.28185</v>
      </c>
      <c r="G20" s="45">
        <v>1.1335739999999999</v>
      </c>
      <c r="H20" s="34">
        <f t="shared" si="0"/>
        <v>54.29694668562</v>
      </c>
      <c r="I20" s="39">
        <v>0</v>
      </c>
      <c r="J20" s="36">
        <f t="shared" si="1"/>
        <v>54.29694668562</v>
      </c>
      <c r="K20" s="12"/>
      <c r="L20" s="12"/>
      <c r="M20" s="12"/>
      <c r="V20" s="15"/>
      <c r="W20" s="15"/>
      <c r="X20" s="15"/>
      <c r="Y20" s="15"/>
      <c r="Z20" s="15"/>
      <c r="AA20" s="15"/>
      <c r="AB20" s="15"/>
      <c r="AC20" s="15"/>
    </row>
    <row r="21" spans="1:29" ht="12.75">
      <c r="A21" s="13"/>
      <c r="B21" s="10">
        <v>34213</v>
      </c>
      <c r="C21" s="44">
        <v>59.087709644200004</v>
      </c>
      <c r="D21" s="45">
        <v>6.359</v>
      </c>
      <c r="E21" s="45">
        <v>2.053922</v>
      </c>
      <c r="F21" s="45">
        <v>0.388248</v>
      </c>
      <c r="G21" s="45">
        <v>1.1162260000000002</v>
      </c>
      <c r="H21" s="34">
        <f t="shared" si="0"/>
        <v>49.17031364420001</v>
      </c>
      <c r="I21" s="39">
        <v>0</v>
      </c>
      <c r="J21" s="36">
        <f t="shared" si="1"/>
        <v>49.17031364420001</v>
      </c>
      <c r="K21" s="12"/>
      <c r="L21" s="12"/>
      <c r="M21" s="12"/>
      <c r="V21" s="15"/>
      <c r="W21" s="15"/>
      <c r="X21" s="15"/>
      <c r="Y21" s="15"/>
      <c r="Z21" s="15"/>
      <c r="AA21" s="15"/>
      <c r="AB21" s="15"/>
      <c r="AC21" s="15"/>
    </row>
    <row r="22" spans="1:29" ht="12.75">
      <c r="A22" s="13"/>
      <c r="B22" s="14">
        <v>34304</v>
      </c>
      <c r="C22" s="44">
        <v>61.16528437507115</v>
      </c>
      <c r="D22" s="45">
        <v>6.391</v>
      </c>
      <c r="E22" s="45">
        <v>2.033792</v>
      </c>
      <c r="F22" s="45">
        <v>0.552296</v>
      </c>
      <c r="G22" s="45">
        <v>1.065988</v>
      </c>
      <c r="H22" s="34">
        <f t="shared" si="0"/>
        <v>51.12220837507116</v>
      </c>
      <c r="I22" s="39">
        <v>0</v>
      </c>
      <c r="J22" s="36">
        <f t="shared" si="1"/>
        <v>51.12220837507116</v>
      </c>
      <c r="K22" s="12"/>
      <c r="L22" s="12"/>
      <c r="M22" s="12"/>
      <c r="N22" s="12"/>
      <c r="V22" s="15"/>
      <c r="W22" s="15"/>
      <c r="X22" s="15"/>
      <c r="Y22" s="15"/>
      <c r="Z22" s="15"/>
      <c r="AA22" s="15"/>
      <c r="AB22" s="15"/>
      <c r="AC22" s="15"/>
    </row>
    <row r="23" spans="1:29" ht="12.75">
      <c r="A23" s="9">
        <v>1994</v>
      </c>
      <c r="B23" s="10">
        <v>34394</v>
      </c>
      <c r="C23" s="44">
        <v>53.41824083278001</v>
      </c>
      <c r="D23" s="45">
        <v>6.151999999999999</v>
      </c>
      <c r="E23" s="45">
        <v>1.8134830000000002</v>
      </c>
      <c r="F23" s="45">
        <v>0.44790700000000006</v>
      </c>
      <c r="G23" s="45">
        <v>0.9735829999999999</v>
      </c>
      <c r="H23" s="34">
        <f t="shared" si="0"/>
        <v>44.03126783278001</v>
      </c>
      <c r="I23" s="39">
        <v>0</v>
      </c>
      <c r="J23" s="36">
        <f t="shared" si="1"/>
        <v>44.03126783278001</v>
      </c>
      <c r="K23" s="12"/>
      <c r="L23" s="12"/>
      <c r="M23" s="12"/>
      <c r="V23" s="15"/>
      <c r="W23" s="15"/>
      <c r="X23" s="15"/>
      <c r="Y23" s="15"/>
      <c r="Z23" s="15"/>
      <c r="AA23" s="15"/>
      <c r="AB23" s="15"/>
      <c r="AC23" s="15"/>
    </row>
    <row r="24" spans="1:29" ht="12.75">
      <c r="A24" s="13"/>
      <c r="B24" s="14">
        <v>34486</v>
      </c>
      <c r="C24" s="44">
        <v>65.847680448473</v>
      </c>
      <c r="D24" s="45">
        <v>7.7620000000000005</v>
      </c>
      <c r="E24" s="45">
        <v>2.2016210000000003</v>
      </c>
      <c r="F24" s="45">
        <v>0.650247</v>
      </c>
      <c r="G24" s="45">
        <v>1.271772</v>
      </c>
      <c r="H24" s="34">
        <f t="shared" si="0"/>
        <v>53.962040448473</v>
      </c>
      <c r="I24" s="39">
        <v>0</v>
      </c>
      <c r="J24" s="36">
        <f t="shared" si="1"/>
        <v>53.962040448473</v>
      </c>
      <c r="K24" s="12"/>
      <c r="L24" s="12"/>
      <c r="M24" s="12"/>
      <c r="V24" s="15"/>
      <c r="W24" s="15"/>
      <c r="X24" s="15"/>
      <c r="Y24" s="15"/>
      <c r="Z24" s="15"/>
      <c r="AA24" s="15"/>
      <c r="AB24" s="15"/>
      <c r="AC24" s="15"/>
    </row>
    <row r="25" spans="1:29" ht="12.75">
      <c r="A25" s="13"/>
      <c r="B25" s="10">
        <v>34578</v>
      </c>
      <c r="C25" s="44">
        <v>57.30952548779899</v>
      </c>
      <c r="D25" s="45">
        <v>7.437</v>
      </c>
      <c r="E25" s="45">
        <v>2.286477</v>
      </c>
      <c r="F25" s="45">
        <v>0.41885</v>
      </c>
      <c r="G25" s="45">
        <v>1.302608</v>
      </c>
      <c r="H25" s="34">
        <f t="shared" si="0"/>
        <v>45.864590487799</v>
      </c>
      <c r="I25" s="39">
        <v>0</v>
      </c>
      <c r="J25" s="36">
        <f t="shared" si="1"/>
        <v>45.864590487799</v>
      </c>
      <c r="K25" s="12"/>
      <c r="L25" s="12"/>
      <c r="M25" s="12"/>
      <c r="V25" s="15"/>
      <c r="W25" s="15"/>
      <c r="X25" s="15"/>
      <c r="Y25" s="15"/>
      <c r="Z25" s="15"/>
      <c r="AA25" s="15"/>
      <c r="AB25" s="15"/>
      <c r="AC25" s="15"/>
    </row>
    <row r="26" spans="1:29" ht="12.75">
      <c r="A26" s="13"/>
      <c r="B26" s="14">
        <v>34669</v>
      </c>
      <c r="C26" s="44">
        <v>51.26331483576416</v>
      </c>
      <c r="D26" s="45">
        <v>7.311</v>
      </c>
      <c r="E26" s="45">
        <v>1.8417910000000002</v>
      </c>
      <c r="F26" s="45">
        <v>0.329841</v>
      </c>
      <c r="G26" s="45">
        <v>1.226912</v>
      </c>
      <c r="H26" s="34">
        <f t="shared" si="0"/>
        <v>40.55377083576416</v>
      </c>
      <c r="I26" s="39">
        <v>0</v>
      </c>
      <c r="J26" s="36">
        <f t="shared" si="1"/>
        <v>40.55377083576416</v>
      </c>
      <c r="K26" s="12"/>
      <c r="L26" s="12"/>
      <c r="M26" s="12"/>
      <c r="V26" s="15"/>
      <c r="W26" s="15"/>
      <c r="X26" s="15"/>
      <c r="Y26" s="15"/>
      <c r="Z26" s="15"/>
      <c r="AA26" s="15"/>
      <c r="AB26" s="15"/>
      <c r="AC26" s="15"/>
    </row>
    <row r="27" spans="1:29" ht="12.75">
      <c r="A27" s="9">
        <v>1995</v>
      </c>
      <c r="B27" s="10">
        <v>34759</v>
      </c>
      <c r="C27" s="44">
        <v>47.47513938750956</v>
      </c>
      <c r="D27" s="45">
        <v>5.776000000000001</v>
      </c>
      <c r="E27" s="45">
        <v>1.545471</v>
      </c>
      <c r="F27" s="45">
        <v>0.328208</v>
      </c>
      <c r="G27" s="45">
        <v>1.221045</v>
      </c>
      <c r="H27" s="34">
        <f t="shared" si="0"/>
        <v>38.60441538750956</v>
      </c>
      <c r="I27" s="39">
        <v>0</v>
      </c>
      <c r="J27" s="36">
        <f t="shared" si="1"/>
        <v>38.60441538750956</v>
      </c>
      <c r="K27" s="12"/>
      <c r="L27" s="12"/>
      <c r="M27" s="12"/>
      <c r="V27" s="15"/>
      <c r="W27" s="15"/>
      <c r="X27" s="15"/>
      <c r="Y27" s="15"/>
      <c r="Z27" s="15"/>
      <c r="AA27" s="15"/>
      <c r="AB27" s="15"/>
      <c r="AC27" s="15"/>
    </row>
    <row r="28" spans="1:29" ht="12.75">
      <c r="A28" s="13"/>
      <c r="B28" s="14">
        <v>34851</v>
      </c>
      <c r="C28" s="44">
        <v>50.747152537850326</v>
      </c>
      <c r="D28" s="45">
        <v>4.4830000000000005</v>
      </c>
      <c r="E28" s="45">
        <v>1.96149</v>
      </c>
      <c r="F28" s="45">
        <v>0.353811</v>
      </c>
      <c r="G28" s="45">
        <v>1.1569989999999999</v>
      </c>
      <c r="H28" s="34">
        <f t="shared" si="0"/>
        <v>42.791852537850325</v>
      </c>
      <c r="I28" s="39">
        <v>0</v>
      </c>
      <c r="J28" s="36">
        <f t="shared" si="1"/>
        <v>42.791852537850325</v>
      </c>
      <c r="K28" s="12"/>
      <c r="L28" s="12"/>
      <c r="M28" s="12"/>
      <c r="V28" s="15"/>
      <c r="W28" s="15"/>
      <c r="X28" s="15"/>
      <c r="Y28" s="15"/>
      <c r="Z28" s="15"/>
      <c r="AA28" s="15"/>
      <c r="AB28" s="15"/>
      <c r="AC28" s="15"/>
    </row>
    <row r="29" spans="1:29" ht="12.75">
      <c r="A29" s="13"/>
      <c r="B29" s="10">
        <v>34943</v>
      </c>
      <c r="C29" s="44">
        <v>61.86613067970568</v>
      </c>
      <c r="D29" s="45">
        <v>4.321</v>
      </c>
      <c r="E29" s="45">
        <v>2.3497190000000003</v>
      </c>
      <c r="F29" s="45">
        <v>0.290895</v>
      </c>
      <c r="G29" s="45">
        <v>1.223147</v>
      </c>
      <c r="H29" s="34">
        <f t="shared" si="0"/>
        <v>53.68136967970568</v>
      </c>
      <c r="I29" s="39">
        <v>0</v>
      </c>
      <c r="J29" s="36">
        <f t="shared" si="1"/>
        <v>53.68136967970568</v>
      </c>
      <c r="K29" s="12"/>
      <c r="L29" s="12"/>
      <c r="M29" s="12"/>
      <c r="V29" s="15"/>
      <c r="W29" s="15"/>
      <c r="X29" s="15"/>
      <c r="Y29" s="15"/>
      <c r="Z29" s="15"/>
      <c r="AA29" s="15"/>
      <c r="AB29" s="15"/>
      <c r="AC29" s="15"/>
    </row>
    <row r="30" spans="1:29" ht="12.75">
      <c r="A30" s="13"/>
      <c r="B30" s="14">
        <v>35034</v>
      </c>
      <c r="C30" s="44">
        <v>47.57700462181</v>
      </c>
      <c r="D30" s="45">
        <v>4.831</v>
      </c>
      <c r="E30" s="45">
        <v>1.7561360000000001</v>
      </c>
      <c r="F30" s="45">
        <v>0.26516799999999996</v>
      </c>
      <c r="G30" s="45">
        <v>1.1191209999999998</v>
      </c>
      <c r="H30" s="34">
        <f t="shared" si="0"/>
        <v>39.605579621809994</v>
      </c>
      <c r="I30" s="39">
        <v>0</v>
      </c>
      <c r="J30" s="36">
        <f t="shared" si="1"/>
        <v>39.605579621809994</v>
      </c>
      <c r="K30" s="12"/>
      <c r="L30" s="12"/>
      <c r="M30" s="12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9">
        <v>1996</v>
      </c>
      <c r="B31" s="10">
        <v>35125</v>
      </c>
      <c r="C31" s="44">
        <v>49.88621741404</v>
      </c>
      <c r="D31" s="45">
        <v>6.025</v>
      </c>
      <c r="E31" s="45">
        <v>1.5465080000000002</v>
      </c>
      <c r="F31" s="45">
        <v>0.30530599999999997</v>
      </c>
      <c r="G31" s="45">
        <v>1.259422</v>
      </c>
      <c r="H31" s="34">
        <f t="shared" si="0"/>
        <v>40.74998141403999</v>
      </c>
      <c r="I31" s="39">
        <v>0</v>
      </c>
      <c r="J31" s="36">
        <f t="shared" si="1"/>
        <v>40.74998141403999</v>
      </c>
      <c r="K31" s="12"/>
      <c r="L31" s="12"/>
      <c r="M31" s="12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3"/>
      <c r="B32" s="14">
        <v>35217</v>
      </c>
      <c r="C32" s="44">
        <v>65.117620043495</v>
      </c>
      <c r="D32" s="45">
        <v>6.989000000000001</v>
      </c>
      <c r="E32" s="45">
        <v>2.227737</v>
      </c>
      <c r="F32" s="45">
        <v>0.330374</v>
      </c>
      <c r="G32" s="45">
        <v>1.291977</v>
      </c>
      <c r="H32" s="34">
        <f t="shared" si="0"/>
        <v>54.27853204349499</v>
      </c>
      <c r="I32" s="39">
        <v>0</v>
      </c>
      <c r="J32" s="36">
        <f t="shared" si="1"/>
        <v>54.27853204349499</v>
      </c>
      <c r="K32" s="12"/>
      <c r="L32" s="12"/>
      <c r="M32" s="12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3"/>
      <c r="B33" s="10">
        <v>35309</v>
      </c>
      <c r="C33" s="44">
        <v>74.1230604133037</v>
      </c>
      <c r="D33" s="45">
        <v>7.3</v>
      </c>
      <c r="E33" s="45">
        <v>3.0710863482587065</v>
      </c>
      <c r="F33" s="45">
        <v>0.603507</v>
      </c>
      <c r="G33" s="45">
        <v>1.414314</v>
      </c>
      <c r="H33" s="34">
        <f t="shared" si="0"/>
        <v>61.73415306504501</v>
      </c>
      <c r="I33" s="39">
        <v>0</v>
      </c>
      <c r="J33" s="36">
        <f t="shared" si="1"/>
        <v>61.73415306504501</v>
      </c>
      <c r="K33" s="12"/>
      <c r="L33" s="12"/>
      <c r="M33" s="12"/>
      <c r="V33" s="15"/>
      <c r="W33" s="15"/>
      <c r="X33" s="15"/>
      <c r="Y33" s="15"/>
      <c r="Z33" s="15"/>
      <c r="AA33" s="15"/>
      <c r="AB33" s="15"/>
      <c r="AC33" s="15"/>
    </row>
    <row r="34" spans="1:29" ht="12.75">
      <c r="A34" s="13"/>
      <c r="B34" s="14">
        <v>35400</v>
      </c>
      <c r="C34" s="44">
        <v>54.49293978255631</v>
      </c>
      <c r="D34" s="45">
        <v>7.354000000000001</v>
      </c>
      <c r="E34" s="45">
        <v>2.097063452736318</v>
      </c>
      <c r="F34" s="45">
        <v>1.23607</v>
      </c>
      <c r="G34" s="45">
        <v>1.465153</v>
      </c>
      <c r="H34" s="34">
        <f t="shared" si="0"/>
        <v>42.34065332982</v>
      </c>
      <c r="I34" s="39">
        <v>0</v>
      </c>
      <c r="J34" s="36">
        <f t="shared" si="1"/>
        <v>42.34065332982</v>
      </c>
      <c r="K34" s="12"/>
      <c r="L34" s="12"/>
      <c r="M34" s="12"/>
      <c r="V34" s="15"/>
      <c r="W34" s="15"/>
      <c r="X34" s="15"/>
      <c r="Y34" s="15"/>
      <c r="Z34" s="15"/>
      <c r="AA34" s="15"/>
      <c r="AB34" s="15"/>
      <c r="AC34" s="15"/>
    </row>
    <row r="35" spans="1:29" ht="12.75">
      <c r="A35" s="9">
        <v>1997</v>
      </c>
      <c r="B35" s="10">
        <v>35490</v>
      </c>
      <c r="C35" s="44">
        <v>62.776753939481665</v>
      </c>
      <c r="D35" s="45">
        <v>5.333</v>
      </c>
      <c r="E35" s="45">
        <v>1.9310956666666668</v>
      </c>
      <c r="F35" s="45">
        <v>0.995816</v>
      </c>
      <c r="G35" s="45">
        <v>1.416069</v>
      </c>
      <c r="H35" s="34">
        <f aca="true" t="shared" si="2" ref="H35:H45">C35-D35-E35-F35-G35</f>
        <v>53.100773272815005</v>
      </c>
      <c r="I35" s="39">
        <v>0</v>
      </c>
      <c r="J35" s="36">
        <f aca="true" t="shared" si="3" ref="J35:J66">H35+I35</f>
        <v>53.100773272815005</v>
      </c>
      <c r="K35" s="12"/>
      <c r="L35" s="12"/>
      <c r="M35" s="12"/>
      <c r="V35" s="15"/>
      <c r="W35" s="15"/>
      <c r="X35" s="15"/>
      <c r="Y35" s="15"/>
      <c r="Z35" s="15"/>
      <c r="AA35" s="15"/>
      <c r="AB35" s="15"/>
      <c r="AC35" s="15"/>
    </row>
    <row r="36" spans="1:29" ht="12.75">
      <c r="A36" s="13"/>
      <c r="B36" s="14">
        <v>35582</v>
      </c>
      <c r="C36" s="44">
        <v>70.36331171723177</v>
      </c>
      <c r="D36" s="45">
        <v>4.855</v>
      </c>
      <c r="E36" s="45">
        <v>2.572376870646766</v>
      </c>
      <c r="F36" s="45">
        <v>0.8190219999999999</v>
      </c>
      <c r="G36" s="45">
        <v>1.445859</v>
      </c>
      <c r="H36" s="34">
        <f t="shared" si="2"/>
        <v>60.671053846585004</v>
      </c>
      <c r="I36" s="39">
        <v>0</v>
      </c>
      <c r="J36" s="36">
        <f t="shared" si="3"/>
        <v>60.671053846585004</v>
      </c>
      <c r="K36" s="12"/>
      <c r="L36" s="12"/>
      <c r="M36" s="12"/>
      <c r="V36" s="15"/>
      <c r="W36" s="15"/>
      <c r="X36" s="15"/>
      <c r="Y36" s="15"/>
      <c r="Z36" s="15"/>
      <c r="AA36" s="15"/>
      <c r="AB36" s="15"/>
      <c r="AC36" s="15"/>
    </row>
    <row r="37" spans="1:29" ht="12.75">
      <c r="A37" s="13"/>
      <c r="B37" s="10">
        <v>35674</v>
      </c>
      <c r="C37" s="44">
        <v>64.64150217021955</v>
      </c>
      <c r="D37" s="45">
        <v>5.324</v>
      </c>
      <c r="E37" s="45">
        <v>2.9679545820895523</v>
      </c>
      <c r="F37" s="45">
        <v>1.13358702475</v>
      </c>
      <c r="G37" s="45">
        <v>1.5548039999999999</v>
      </c>
      <c r="H37" s="34">
        <f t="shared" si="2"/>
        <v>53.661156563380004</v>
      </c>
      <c r="I37" s="39">
        <v>0</v>
      </c>
      <c r="J37" s="36">
        <f t="shared" si="3"/>
        <v>53.661156563380004</v>
      </c>
      <c r="K37" s="12"/>
      <c r="L37" s="12"/>
      <c r="M37" s="12"/>
      <c r="V37" s="15"/>
      <c r="W37" s="15"/>
      <c r="X37" s="15"/>
      <c r="Y37" s="15"/>
      <c r="Z37" s="15"/>
      <c r="AA37" s="15"/>
      <c r="AB37" s="15"/>
      <c r="AC37" s="15"/>
    </row>
    <row r="38" spans="1:29" ht="12.75">
      <c r="A38" s="13"/>
      <c r="B38" s="14">
        <v>35765</v>
      </c>
      <c r="C38" s="44">
        <v>55.6439582881907</v>
      </c>
      <c r="D38" s="45">
        <v>4.967</v>
      </c>
      <c r="E38" s="45">
        <v>2.3118964278606966</v>
      </c>
      <c r="F38" s="45">
        <v>1.02025478094</v>
      </c>
      <c r="G38" s="45">
        <v>1.3451529999999998</v>
      </c>
      <c r="H38" s="34">
        <f t="shared" si="2"/>
        <v>45.99965407939001</v>
      </c>
      <c r="I38" s="39">
        <v>0</v>
      </c>
      <c r="J38" s="36">
        <f t="shared" si="3"/>
        <v>45.99965407939001</v>
      </c>
      <c r="K38" s="12"/>
      <c r="L38" s="12"/>
      <c r="M38" s="12"/>
      <c r="V38" s="15"/>
      <c r="W38" s="15"/>
      <c r="X38" s="15"/>
      <c r="Y38" s="15"/>
      <c r="Z38" s="15"/>
      <c r="AA38" s="15"/>
      <c r="AB38" s="15"/>
      <c r="AC38" s="15"/>
    </row>
    <row r="39" spans="1:29" ht="12.75">
      <c r="A39" s="9">
        <v>1998</v>
      </c>
      <c r="B39" s="10">
        <v>35855</v>
      </c>
      <c r="C39" s="44">
        <v>45.49017631538558</v>
      </c>
      <c r="D39" s="45">
        <v>4.994</v>
      </c>
      <c r="E39" s="45">
        <v>1.6152163034825873</v>
      </c>
      <c r="F39" s="45">
        <v>1.00204538448</v>
      </c>
      <c r="G39" s="45">
        <v>1.16545</v>
      </c>
      <c r="H39" s="34">
        <f t="shared" si="2"/>
        <v>36.713464627422994</v>
      </c>
      <c r="I39" s="39">
        <v>0</v>
      </c>
      <c r="J39" s="36">
        <f t="shared" si="3"/>
        <v>36.713464627422994</v>
      </c>
      <c r="K39" s="12"/>
      <c r="L39" s="12"/>
      <c r="M39" s="12"/>
      <c r="N39" s="16"/>
      <c r="V39" s="15"/>
      <c r="W39" s="15"/>
      <c r="X39" s="15"/>
      <c r="Y39" s="15"/>
      <c r="Z39" s="15"/>
      <c r="AA39" s="15"/>
      <c r="AB39" s="15"/>
      <c r="AC39" s="15"/>
    </row>
    <row r="40" spans="1:29" ht="12.75">
      <c r="A40" s="13"/>
      <c r="B40" s="14">
        <v>35947</v>
      </c>
      <c r="C40" s="44">
        <v>58.761149914292474</v>
      </c>
      <c r="D40" s="45">
        <v>5.355</v>
      </c>
      <c r="E40" s="45">
        <v>2.5548172189054723</v>
      </c>
      <c r="F40" s="45">
        <v>0.986495226135</v>
      </c>
      <c r="G40" s="45">
        <v>1.2693860000000001</v>
      </c>
      <c r="H40" s="34">
        <f t="shared" si="2"/>
        <v>48.595451469252005</v>
      </c>
      <c r="I40" s="39">
        <v>0</v>
      </c>
      <c r="J40" s="36">
        <f t="shared" si="3"/>
        <v>48.595451469252005</v>
      </c>
      <c r="K40" s="12"/>
      <c r="L40" s="12"/>
      <c r="M40" s="12"/>
      <c r="N40" s="16"/>
      <c r="V40" s="15"/>
      <c r="W40" s="15"/>
      <c r="X40" s="15"/>
      <c r="Y40" s="15"/>
      <c r="Z40" s="15"/>
      <c r="AA40" s="15"/>
      <c r="AB40" s="15"/>
      <c r="AC40" s="15"/>
    </row>
    <row r="41" spans="1:29" ht="12.75">
      <c r="A41" s="13"/>
      <c r="B41" s="10">
        <v>36039</v>
      </c>
      <c r="C41" s="44">
        <v>61.978103308579605</v>
      </c>
      <c r="D41" s="45">
        <v>5.765</v>
      </c>
      <c r="E41" s="45">
        <v>2.8672381442786072</v>
      </c>
      <c r="F41" s="45">
        <v>0.57886698665</v>
      </c>
      <c r="G41" s="45">
        <v>1.46250303635</v>
      </c>
      <c r="H41" s="34">
        <f t="shared" si="2"/>
        <v>51.304495141301</v>
      </c>
      <c r="I41" s="39">
        <v>0</v>
      </c>
      <c r="J41" s="36">
        <f t="shared" si="3"/>
        <v>51.304495141301</v>
      </c>
      <c r="K41" s="12"/>
      <c r="L41" s="12"/>
      <c r="M41" s="12"/>
      <c r="N41" s="16"/>
      <c r="V41" s="15"/>
      <c r="W41" s="15"/>
      <c r="X41" s="15"/>
      <c r="Y41" s="15"/>
      <c r="Z41" s="15"/>
      <c r="AA41" s="15"/>
      <c r="AB41" s="15"/>
      <c r="AC41" s="15"/>
    </row>
    <row r="42" spans="1:29" ht="12.75">
      <c r="A42" s="13"/>
      <c r="B42" s="14">
        <v>36130</v>
      </c>
      <c r="C42" s="44">
        <v>60.622670312210744</v>
      </c>
      <c r="D42" s="45">
        <v>5.006</v>
      </c>
      <c r="E42" s="45">
        <v>2.5064060298507465</v>
      </c>
      <c r="F42" s="45">
        <v>0.524543</v>
      </c>
      <c r="G42" s="45">
        <v>1.6702029999999999</v>
      </c>
      <c r="H42" s="34">
        <f t="shared" si="2"/>
        <v>50.91551828236</v>
      </c>
      <c r="I42" s="39">
        <v>0</v>
      </c>
      <c r="J42" s="36">
        <f t="shared" si="3"/>
        <v>50.91551828236</v>
      </c>
      <c r="K42" s="12"/>
      <c r="L42" s="12"/>
      <c r="M42" s="12"/>
      <c r="N42" s="16"/>
      <c r="V42" s="15"/>
      <c r="W42" s="15"/>
      <c r="X42" s="15"/>
      <c r="Y42" s="15"/>
      <c r="Z42" s="15"/>
      <c r="AA42" s="15"/>
      <c r="AB42" s="15"/>
      <c r="AC42" s="15"/>
    </row>
    <row r="43" spans="1:29" ht="12.75">
      <c r="A43" s="9">
        <v>1999</v>
      </c>
      <c r="B43" s="10">
        <v>36220</v>
      </c>
      <c r="C43" s="44">
        <v>61.65296575955085</v>
      </c>
      <c r="D43" s="45">
        <v>4.837</v>
      </c>
      <c r="E43" s="45">
        <v>2.086645254114866</v>
      </c>
      <c r="F43" s="45">
        <v>0.675591</v>
      </c>
      <c r="G43" s="45">
        <v>1.302431</v>
      </c>
      <c r="H43" s="34">
        <f t="shared" si="2"/>
        <v>52.75129850543599</v>
      </c>
      <c r="I43" s="39">
        <v>0</v>
      </c>
      <c r="J43" s="36">
        <f t="shared" si="3"/>
        <v>52.75129850543599</v>
      </c>
      <c r="K43" s="12"/>
      <c r="L43" s="12"/>
      <c r="M43" s="12"/>
      <c r="N43" s="16"/>
      <c r="V43" s="15"/>
      <c r="W43" s="15"/>
      <c r="X43" s="15"/>
      <c r="Y43" s="15"/>
      <c r="Z43" s="15"/>
      <c r="AA43" s="15"/>
      <c r="AB43" s="15"/>
      <c r="AC43" s="15"/>
    </row>
    <row r="44" spans="1:29" ht="12.75">
      <c r="A44" s="13"/>
      <c r="B44" s="14">
        <v>36312</v>
      </c>
      <c r="C44" s="44">
        <v>59.089499351485415</v>
      </c>
      <c r="D44" s="45">
        <v>4.573</v>
      </c>
      <c r="E44" s="45">
        <v>2.611412811256373</v>
      </c>
      <c r="F44" s="45">
        <v>0.390757</v>
      </c>
      <c r="G44" s="45">
        <v>1.424782</v>
      </c>
      <c r="H44" s="34">
        <f t="shared" si="2"/>
        <v>50.08954754022904</v>
      </c>
      <c r="I44" s="39">
        <v>0</v>
      </c>
      <c r="J44" s="36">
        <f t="shared" si="3"/>
        <v>50.08954754022904</v>
      </c>
      <c r="K44" s="12"/>
      <c r="L44" s="12"/>
      <c r="M44" s="12"/>
      <c r="N44" s="16"/>
      <c r="V44" s="15"/>
      <c r="W44" s="15"/>
      <c r="X44" s="15"/>
      <c r="Y44" s="15"/>
      <c r="Z44" s="15"/>
      <c r="AA44" s="15"/>
      <c r="AB44" s="15"/>
      <c r="AC44" s="15"/>
    </row>
    <row r="45" spans="1:29" ht="12.75">
      <c r="A45" s="13"/>
      <c r="B45" s="10">
        <v>36404</v>
      </c>
      <c r="C45" s="44">
        <v>71.21959162769419</v>
      </c>
      <c r="D45" s="45">
        <v>5.325</v>
      </c>
      <c r="E45" s="45">
        <v>2.997889670447761</v>
      </c>
      <c r="F45" s="45">
        <v>0.35510800000000003</v>
      </c>
      <c r="G45" s="45">
        <v>1.511547</v>
      </c>
      <c r="H45" s="34">
        <f t="shared" si="2"/>
        <v>61.03004695724642</v>
      </c>
      <c r="I45" s="39">
        <v>0</v>
      </c>
      <c r="J45" s="36">
        <f t="shared" si="3"/>
        <v>61.03004695724642</v>
      </c>
      <c r="K45" s="12"/>
      <c r="L45" s="12"/>
      <c r="M45" s="12"/>
      <c r="N45" s="16"/>
      <c r="V45" s="15"/>
      <c r="W45" s="15"/>
      <c r="X45" s="15"/>
      <c r="Y45" s="15"/>
      <c r="Z45" s="15"/>
      <c r="AA45" s="15"/>
      <c r="AB45" s="15"/>
      <c r="AC45" s="15"/>
    </row>
    <row r="46" spans="1:29" ht="12.75">
      <c r="A46" s="13"/>
      <c r="B46" s="14">
        <v>36495</v>
      </c>
      <c r="C46" s="44">
        <v>61.510397310478126</v>
      </c>
      <c r="D46" s="45">
        <v>3.003</v>
      </c>
      <c r="E46" s="45">
        <v>2.3262751692417907</v>
      </c>
      <c r="F46" s="45">
        <v>0.5190899999999999</v>
      </c>
      <c r="G46" s="45">
        <v>1.323958</v>
      </c>
      <c r="H46" s="34">
        <v>54.244976986761706</v>
      </c>
      <c r="I46" s="39">
        <v>0</v>
      </c>
      <c r="J46" s="36">
        <f t="shared" si="3"/>
        <v>54.244976986761706</v>
      </c>
      <c r="K46" s="12"/>
      <c r="L46" s="12"/>
      <c r="M46" s="12"/>
      <c r="N46" s="16"/>
      <c r="V46" s="15"/>
      <c r="W46" s="15"/>
      <c r="X46" s="15"/>
      <c r="Y46" s="15"/>
      <c r="Z46" s="15"/>
      <c r="AA46" s="15"/>
      <c r="AB46" s="15"/>
      <c r="AC46" s="15"/>
    </row>
    <row r="47" spans="1:29" ht="12.75">
      <c r="A47" s="9">
        <v>2000</v>
      </c>
      <c r="B47" s="10">
        <v>36586</v>
      </c>
      <c r="C47" s="46">
        <v>60.20556146998</v>
      </c>
      <c r="D47" s="46">
        <v>2.467879</v>
      </c>
      <c r="E47" s="46">
        <v>2.165869058725575</v>
      </c>
      <c r="F47" s="46">
        <v>0.318555</v>
      </c>
      <c r="G47" s="46">
        <v>1.2910514342642423</v>
      </c>
      <c r="H47" s="34">
        <v>53.96220697699018</v>
      </c>
      <c r="I47" s="46">
        <v>0</v>
      </c>
      <c r="J47" s="36">
        <f t="shared" si="3"/>
        <v>53.96220697699018</v>
      </c>
      <c r="K47" s="12"/>
      <c r="L47" s="12"/>
      <c r="M47" s="12"/>
      <c r="N47" s="16"/>
      <c r="V47" s="15"/>
      <c r="W47" s="15"/>
      <c r="X47" s="15"/>
      <c r="Y47" s="15"/>
      <c r="Z47" s="15"/>
      <c r="AA47" s="15"/>
      <c r="AB47" s="15"/>
      <c r="AC47" s="15"/>
    </row>
    <row r="48" spans="1:29" ht="12.75">
      <c r="A48" s="13"/>
      <c r="B48" s="14">
        <v>36678</v>
      </c>
      <c r="C48" s="46">
        <v>63.71835744626</v>
      </c>
      <c r="D48" s="46">
        <v>1.024731</v>
      </c>
      <c r="E48" s="46">
        <v>2.6336283231656408</v>
      </c>
      <c r="F48" s="46">
        <v>0.463103</v>
      </c>
      <c r="G48" s="46">
        <v>1.4260234342642422</v>
      </c>
      <c r="H48" s="34">
        <v>58.17087168883012</v>
      </c>
      <c r="I48" s="46">
        <v>0</v>
      </c>
      <c r="J48" s="36">
        <f t="shared" si="3"/>
        <v>58.17087168883012</v>
      </c>
      <c r="K48" s="12"/>
      <c r="L48" s="12"/>
      <c r="M48" s="12"/>
      <c r="N48" s="16"/>
      <c r="V48" s="15"/>
      <c r="W48" s="15"/>
      <c r="X48" s="15"/>
      <c r="Y48" s="15"/>
      <c r="Z48" s="15"/>
      <c r="AA48" s="15"/>
      <c r="AB48" s="15"/>
      <c r="AC48" s="15"/>
    </row>
    <row r="49" spans="1:29" ht="12.75">
      <c r="A49" s="13"/>
      <c r="B49" s="10">
        <v>36770</v>
      </c>
      <c r="C49" s="46">
        <v>67.33072142329999</v>
      </c>
      <c r="D49" s="46">
        <v>1.068785</v>
      </c>
      <c r="E49" s="46">
        <v>3.0223329658926117</v>
      </c>
      <c r="F49" s="46">
        <v>0.437591</v>
      </c>
      <c r="G49" s="46">
        <v>1.3902024342642423</v>
      </c>
      <c r="H49" s="34">
        <v>61.41181002314314</v>
      </c>
      <c r="I49" s="46">
        <v>0</v>
      </c>
      <c r="J49" s="36">
        <f t="shared" si="3"/>
        <v>61.41181002314314</v>
      </c>
      <c r="K49" s="12"/>
      <c r="L49" s="12"/>
      <c r="M49" s="12"/>
      <c r="N49" s="16"/>
      <c r="V49" s="15"/>
      <c r="W49" s="15"/>
      <c r="X49" s="15"/>
      <c r="Y49" s="15"/>
      <c r="Z49" s="15"/>
      <c r="AA49" s="15"/>
      <c r="AB49" s="15"/>
      <c r="AC49" s="15"/>
    </row>
    <row r="50" spans="1:29" ht="12.75">
      <c r="A50" s="13"/>
      <c r="B50" s="14">
        <v>36861</v>
      </c>
      <c r="C50" s="46">
        <v>62.917384771900004</v>
      </c>
      <c r="D50" s="46">
        <v>2.292187</v>
      </c>
      <c r="E50" s="46">
        <v>2.648683822683898</v>
      </c>
      <c r="F50" s="46">
        <v>0.41694200000000003</v>
      </c>
      <c r="G50" s="46">
        <v>1.4042884342642423</v>
      </c>
      <c r="H50" s="34">
        <v>56.15528351495186</v>
      </c>
      <c r="I50" s="46">
        <v>0</v>
      </c>
      <c r="J50" s="36">
        <f t="shared" si="3"/>
        <v>56.15528351495186</v>
      </c>
      <c r="K50" s="12"/>
      <c r="L50" s="12"/>
      <c r="M50" s="12"/>
      <c r="N50" s="16"/>
      <c r="V50" s="15"/>
      <c r="W50" s="15"/>
      <c r="X50" s="15"/>
      <c r="Y50" s="15"/>
      <c r="Z50" s="15"/>
      <c r="AA50" s="15"/>
      <c r="AB50" s="15"/>
      <c r="AC50" s="15"/>
    </row>
    <row r="51" spans="1:29" ht="12.75">
      <c r="A51" s="17">
        <v>2001</v>
      </c>
      <c r="B51" s="10">
        <v>36951</v>
      </c>
      <c r="C51" s="46">
        <v>61.39672208319999</v>
      </c>
      <c r="D51" s="46">
        <v>1.807544</v>
      </c>
      <c r="E51" s="46">
        <v>2.4292846514258466</v>
      </c>
      <c r="F51" s="46">
        <v>0.6452810000000001</v>
      </c>
      <c r="G51" s="46">
        <v>1.3628206148963777</v>
      </c>
      <c r="H51" s="34">
        <v>55.15179181687777</v>
      </c>
      <c r="I51" s="46">
        <v>0</v>
      </c>
      <c r="J51" s="36">
        <f t="shared" si="3"/>
        <v>55.15179181687777</v>
      </c>
      <c r="K51" s="12"/>
      <c r="L51" s="12"/>
      <c r="M51" s="12"/>
      <c r="V51" s="15"/>
      <c r="W51" s="15"/>
      <c r="X51" s="15"/>
      <c r="Y51" s="15"/>
      <c r="Z51" s="15"/>
      <c r="AA51" s="15"/>
      <c r="AB51" s="15"/>
      <c r="AC51" s="15"/>
    </row>
    <row r="52" spans="1:29" ht="12.75">
      <c r="A52" s="17"/>
      <c r="B52" s="14">
        <v>37043</v>
      </c>
      <c r="C52" s="46">
        <v>68.2869449705002</v>
      </c>
      <c r="D52" s="46">
        <v>0.925856</v>
      </c>
      <c r="E52" s="46">
        <v>3.1214394834764523</v>
      </c>
      <c r="F52" s="46">
        <v>0.717421</v>
      </c>
      <c r="G52" s="46">
        <v>1.4956259148965683</v>
      </c>
      <c r="H52" s="34">
        <v>62.02660257212718</v>
      </c>
      <c r="I52" s="46">
        <v>0</v>
      </c>
      <c r="J52" s="36">
        <f t="shared" si="3"/>
        <v>62.02660257212718</v>
      </c>
      <c r="K52" s="12"/>
      <c r="L52" s="12"/>
      <c r="M52" s="12"/>
      <c r="V52" s="15"/>
      <c r="W52" s="15"/>
      <c r="X52" s="15"/>
      <c r="Y52" s="15"/>
      <c r="Z52" s="15"/>
      <c r="AA52" s="15"/>
      <c r="AB52" s="15"/>
      <c r="AC52" s="15"/>
    </row>
    <row r="53" spans="1:29" ht="12.75">
      <c r="A53" s="17"/>
      <c r="B53" s="10">
        <v>37135</v>
      </c>
      <c r="C53" s="46">
        <v>74.61850360049978</v>
      </c>
      <c r="D53" s="46">
        <v>0.4496</v>
      </c>
      <c r="E53" s="46">
        <v>3.3676656995058933</v>
      </c>
      <c r="F53" s="46">
        <v>0.7625430000000001</v>
      </c>
      <c r="G53" s="46">
        <v>1.5926653548961491</v>
      </c>
      <c r="H53" s="34">
        <v>68.44602954609773</v>
      </c>
      <c r="I53" s="46">
        <v>0</v>
      </c>
      <c r="J53" s="36">
        <f t="shared" si="3"/>
        <v>68.44602954609773</v>
      </c>
      <c r="K53" s="12"/>
      <c r="L53" s="12"/>
      <c r="M53" s="12"/>
      <c r="V53" s="15"/>
      <c r="W53" s="15"/>
      <c r="X53" s="15"/>
      <c r="Y53" s="15"/>
      <c r="Z53" s="15"/>
      <c r="AA53" s="15"/>
      <c r="AB53" s="15"/>
      <c r="AC53" s="15"/>
    </row>
    <row r="54" spans="1:29" ht="12.75">
      <c r="A54" s="17"/>
      <c r="B54" s="14">
        <v>37226</v>
      </c>
      <c r="C54" s="46">
        <v>60.9199024104</v>
      </c>
      <c r="D54" s="46">
        <v>0.409939</v>
      </c>
      <c r="E54" s="46">
        <v>2.615704996413896</v>
      </c>
      <c r="F54" s="46">
        <v>0.467018</v>
      </c>
      <c r="G54" s="46">
        <v>1.3746816148963776</v>
      </c>
      <c r="H54" s="34">
        <v>56.052558799089724</v>
      </c>
      <c r="I54" s="46">
        <v>0</v>
      </c>
      <c r="J54" s="36">
        <f t="shared" si="3"/>
        <v>56.052558799089724</v>
      </c>
      <c r="K54" s="12"/>
      <c r="L54" s="12"/>
      <c r="M54" s="12"/>
      <c r="V54" s="15"/>
      <c r="W54" s="15"/>
      <c r="X54" s="15"/>
      <c r="Y54" s="15"/>
      <c r="Z54" s="15"/>
      <c r="AA54" s="15"/>
      <c r="AB54" s="15"/>
      <c r="AC54" s="15"/>
    </row>
    <row r="55" spans="1:29" ht="12.75">
      <c r="A55" s="9">
        <v>2002</v>
      </c>
      <c r="B55" s="10">
        <v>37316</v>
      </c>
      <c r="C55" s="46">
        <v>55.83630707449</v>
      </c>
      <c r="D55" s="46">
        <v>0.462619</v>
      </c>
      <c r="E55" s="46">
        <v>2.37554691224754</v>
      </c>
      <c r="F55" s="46">
        <v>0.41502500000000003</v>
      </c>
      <c r="G55" s="46">
        <v>1.2391945690136095</v>
      </c>
      <c r="H55" s="34">
        <v>51.34392159322885</v>
      </c>
      <c r="I55" s="46">
        <v>0</v>
      </c>
      <c r="J55" s="36">
        <f t="shared" si="3"/>
        <v>51.34392159322885</v>
      </c>
      <c r="K55" s="12"/>
      <c r="L55" s="12"/>
      <c r="M55" s="12"/>
      <c r="V55" s="15"/>
      <c r="W55" s="15"/>
      <c r="X55" s="15"/>
      <c r="Y55" s="15"/>
      <c r="Z55" s="15"/>
      <c r="AA55" s="15"/>
      <c r="AB55" s="15"/>
      <c r="AC55" s="15"/>
    </row>
    <row r="56" spans="1:29" ht="12.75">
      <c r="A56" s="13"/>
      <c r="B56" s="14">
        <v>37408</v>
      </c>
      <c r="C56" s="46">
        <v>71.03297176007001</v>
      </c>
      <c r="D56" s="46">
        <v>0.033039</v>
      </c>
      <c r="E56" s="46">
        <v>3.2050032140958393</v>
      </c>
      <c r="F56" s="46">
        <v>0.5159640000000001</v>
      </c>
      <c r="G56" s="46">
        <v>1.4908605690136092</v>
      </c>
      <c r="H56" s="34">
        <v>65.78810497696057</v>
      </c>
      <c r="I56" s="46">
        <v>0</v>
      </c>
      <c r="J56" s="36">
        <f t="shared" si="3"/>
        <v>65.78810497696057</v>
      </c>
      <c r="K56" s="12"/>
      <c r="L56" s="12"/>
      <c r="M56" s="12"/>
      <c r="V56" s="15"/>
      <c r="W56" s="15"/>
      <c r="X56" s="15"/>
      <c r="Y56" s="15"/>
      <c r="Z56" s="15"/>
      <c r="AA56" s="15"/>
      <c r="AB56" s="15"/>
      <c r="AC56" s="15"/>
    </row>
    <row r="57" spans="1:29" ht="12.75">
      <c r="A57" s="13"/>
      <c r="B57" s="10">
        <v>37500</v>
      </c>
      <c r="C57" s="46">
        <v>65.11418978984001</v>
      </c>
      <c r="D57" s="46">
        <v>0</v>
      </c>
      <c r="E57" s="46">
        <v>3.163427779989101</v>
      </c>
      <c r="F57" s="46">
        <v>0.373889</v>
      </c>
      <c r="G57" s="46">
        <v>1.5034115690136092</v>
      </c>
      <c r="H57" s="34">
        <v>60.073461440837306</v>
      </c>
      <c r="I57" s="46">
        <v>0</v>
      </c>
      <c r="J57" s="36">
        <f t="shared" si="3"/>
        <v>60.073461440837306</v>
      </c>
      <c r="K57" s="12"/>
      <c r="L57" s="12"/>
      <c r="M57" s="12"/>
      <c r="V57" s="15"/>
      <c r="W57" s="15"/>
      <c r="X57" s="15"/>
      <c r="Y57" s="15"/>
      <c r="Z57" s="15"/>
      <c r="AA57" s="15"/>
      <c r="AB57" s="15"/>
      <c r="AC57" s="15"/>
    </row>
    <row r="58" spans="1:29" ht="12.75">
      <c r="A58" s="13"/>
      <c r="B58" s="14">
        <v>37591</v>
      </c>
      <c r="C58" s="46">
        <v>56.80582066813</v>
      </c>
      <c r="D58" s="46">
        <v>0</v>
      </c>
      <c r="E58" s="46">
        <v>2.656044084358797</v>
      </c>
      <c r="F58" s="46">
        <v>0.302182</v>
      </c>
      <c r="G58" s="46">
        <v>1.4322475690136094</v>
      </c>
      <c r="H58" s="34">
        <v>52.41534701475759</v>
      </c>
      <c r="I58" s="46">
        <v>0</v>
      </c>
      <c r="J58" s="36">
        <f t="shared" si="3"/>
        <v>52.41534701475759</v>
      </c>
      <c r="K58" s="12"/>
      <c r="L58" s="12"/>
      <c r="M58" s="12"/>
      <c r="V58" s="15"/>
      <c r="W58" s="15"/>
      <c r="X58" s="15"/>
      <c r="Y58" s="15"/>
      <c r="Z58" s="15"/>
      <c r="AA58" s="15"/>
      <c r="AB58" s="15"/>
      <c r="AC58" s="15"/>
    </row>
    <row r="59" spans="1:29" ht="12.75">
      <c r="A59" s="9">
        <v>2003</v>
      </c>
      <c r="B59" s="10">
        <v>37681</v>
      </c>
      <c r="C59" s="46">
        <v>50.094632291070006</v>
      </c>
      <c r="D59" s="46">
        <v>0.009262</v>
      </c>
      <c r="E59" s="46">
        <v>1.9728265861736958</v>
      </c>
      <c r="F59" s="46">
        <v>0.32531299999999996</v>
      </c>
      <c r="G59" s="46">
        <v>1.4554893267998428</v>
      </c>
      <c r="H59" s="34">
        <v>46.33174137809647</v>
      </c>
      <c r="I59" s="46">
        <v>0</v>
      </c>
      <c r="J59" s="36">
        <f t="shared" si="3"/>
        <v>46.33174137809647</v>
      </c>
      <c r="K59" s="12"/>
      <c r="L59" s="12"/>
      <c r="M59" s="12"/>
      <c r="V59" s="15"/>
      <c r="W59" s="15"/>
      <c r="X59" s="15"/>
      <c r="Y59" s="15"/>
      <c r="Z59" s="15"/>
      <c r="AA59" s="15"/>
      <c r="AB59" s="15"/>
      <c r="AC59" s="15"/>
    </row>
    <row r="60" spans="1:29" ht="12.75">
      <c r="A60" s="13"/>
      <c r="B60" s="14">
        <v>37773</v>
      </c>
      <c r="C60" s="46">
        <v>49.110504106650005</v>
      </c>
      <c r="D60" s="46">
        <v>0</v>
      </c>
      <c r="E60" s="46">
        <v>2.384725432183073</v>
      </c>
      <c r="F60" s="46">
        <v>0.271225</v>
      </c>
      <c r="G60" s="46">
        <v>1.499897326799843</v>
      </c>
      <c r="H60" s="34">
        <v>44.95465634766708</v>
      </c>
      <c r="I60" s="46">
        <v>0</v>
      </c>
      <c r="J60" s="36">
        <f t="shared" si="3"/>
        <v>44.95465634766708</v>
      </c>
      <c r="K60" s="12"/>
      <c r="L60" s="12"/>
      <c r="M60" s="12"/>
      <c r="V60" s="15"/>
      <c r="W60" s="15"/>
      <c r="X60" s="15"/>
      <c r="Y60" s="15"/>
      <c r="Z60" s="15"/>
      <c r="AA60" s="15"/>
      <c r="AB60" s="15"/>
      <c r="AC60" s="15"/>
    </row>
    <row r="61" spans="1:29" ht="12.75">
      <c r="A61" s="13"/>
      <c r="B61" s="10">
        <v>37865</v>
      </c>
      <c r="C61" s="46">
        <v>53.10570998817</v>
      </c>
      <c r="D61" s="46">
        <v>0</v>
      </c>
      <c r="E61" s="46">
        <v>2.737729802733515</v>
      </c>
      <c r="F61" s="46">
        <v>0.26085300000000006</v>
      </c>
      <c r="G61" s="46">
        <v>1.445241326799843</v>
      </c>
      <c r="H61" s="34">
        <v>48.66188585863664</v>
      </c>
      <c r="I61" s="46">
        <v>0</v>
      </c>
      <c r="J61" s="36">
        <f t="shared" si="3"/>
        <v>48.66188585863664</v>
      </c>
      <c r="K61" s="12"/>
      <c r="L61" s="12"/>
      <c r="M61" s="12"/>
      <c r="V61" s="15"/>
      <c r="W61" s="15"/>
      <c r="X61" s="15"/>
      <c r="Y61" s="15"/>
      <c r="Z61" s="15"/>
      <c r="AA61" s="15"/>
      <c r="AB61" s="15"/>
      <c r="AC61" s="15"/>
    </row>
    <row r="62" spans="1:29" ht="12.75">
      <c r="A62" s="13"/>
      <c r="B62" s="14">
        <v>37956</v>
      </c>
      <c r="C62" s="46">
        <v>37.32707688905</v>
      </c>
      <c r="D62" s="46">
        <v>0</v>
      </c>
      <c r="E62" s="46">
        <v>2.0030587636839052</v>
      </c>
      <c r="F62" s="46">
        <v>0.22019900000000003</v>
      </c>
      <c r="G62" s="46">
        <v>1.3021613267998426</v>
      </c>
      <c r="H62" s="34">
        <v>33.801657798566254</v>
      </c>
      <c r="I62" s="46">
        <v>0</v>
      </c>
      <c r="J62" s="36">
        <f t="shared" si="3"/>
        <v>33.801657798566254</v>
      </c>
      <c r="K62" s="12"/>
      <c r="L62" s="12"/>
      <c r="M62" s="12"/>
      <c r="V62" s="15"/>
      <c r="W62" s="15"/>
      <c r="X62" s="15"/>
      <c r="Y62" s="15"/>
      <c r="Z62" s="15"/>
      <c r="AA62" s="15"/>
      <c r="AB62" s="15"/>
      <c r="AC62" s="15"/>
    </row>
    <row r="63" spans="1:29" ht="12.75">
      <c r="A63" s="17">
        <v>2004</v>
      </c>
      <c r="B63" s="10">
        <v>38047</v>
      </c>
      <c r="C63" s="46">
        <v>40.859831216349995</v>
      </c>
      <c r="D63" s="46">
        <v>0</v>
      </c>
      <c r="E63" s="46">
        <v>1.948692751446843</v>
      </c>
      <c r="F63" s="46">
        <v>0.23083200000000006</v>
      </c>
      <c r="G63" s="46">
        <v>1.2304788044518247</v>
      </c>
      <c r="H63" s="34">
        <v>37.44982766045133</v>
      </c>
      <c r="I63" s="46">
        <v>0</v>
      </c>
      <c r="J63" s="36">
        <f t="shared" si="3"/>
        <v>37.44982766045133</v>
      </c>
      <c r="K63" s="12"/>
      <c r="L63" s="12"/>
      <c r="M63" s="12"/>
      <c r="V63" s="15"/>
      <c r="W63" s="15"/>
      <c r="X63" s="15"/>
      <c r="Y63" s="15"/>
      <c r="Z63" s="15"/>
      <c r="AA63" s="15"/>
      <c r="AB63" s="15"/>
      <c r="AC63" s="15"/>
    </row>
    <row r="64" spans="1:29" ht="12.75">
      <c r="A64" s="17"/>
      <c r="B64" s="14">
        <v>38139</v>
      </c>
      <c r="C64" s="46">
        <v>41.781770819219986</v>
      </c>
      <c r="D64" s="46">
        <v>0</v>
      </c>
      <c r="E64" s="46">
        <v>2.401577378290769</v>
      </c>
      <c r="F64" s="46">
        <v>0.18956199999999998</v>
      </c>
      <c r="G64" s="46">
        <v>1.1456978044518247</v>
      </c>
      <c r="H64" s="34">
        <v>38.04493363647739</v>
      </c>
      <c r="I64" s="46">
        <v>0</v>
      </c>
      <c r="J64" s="36">
        <f t="shared" si="3"/>
        <v>38.04493363647739</v>
      </c>
      <c r="K64" s="12"/>
      <c r="L64" s="12"/>
      <c r="M64" s="12"/>
      <c r="V64" s="15"/>
      <c r="W64" s="15"/>
      <c r="X64" s="15"/>
      <c r="Y64" s="15"/>
      <c r="Z64" s="15"/>
      <c r="AA64" s="15"/>
      <c r="AB64" s="15"/>
      <c r="AC64" s="15"/>
    </row>
    <row r="65" spans="1:29" ht="12.75">
      <c r="A65" s="17"/>
      <c r="B65" s="10">
        <v>38231</v>
      </c>
      <c r="C65" s="46">
        <v>45.574262729480004</v>
      </c>
      <c r="D65" s="46">
        <v>0</v>
      </c>
      <c r="E65" s="46">
        <v>2.605781348925776</v>
      </c>
      <c r="F65" s="46">
        <v>0.21633400000000003</v>
      </c>
      <c r="G65" s="46">
        <v>1.5161138044518245</v>
      </c>
      <c r="H65" s="34">
        <v>41.2360335761024</v>
      </c>
      <c r="I65" s="46">
        <v>0</v>
      </c>
      <c r="J65" s="36">
        <f>H65+I65</f>
        <v>41.2360335761024</v>
      </c>
      <c r="K65" s="12"/>
      <c r="L65" s="12"/>
      <c r="M65" s="12"/>
      <c r="V65" s="15"/>
      <c r="W65" s="15"/>
      <c r="X65" s="15"/>
      <c r="Y65" s="15"/>
      <c r="Z65" s="15"/>
      <c r="AA65" s="15"/>
      <c r="AB65" s="15"/>
      <c r="AC65" s="15"/>
    </row>
    <row r="66" spans="1:32" ht="12.75">
      <c r="A66" s="17"/>
      <c r="B66" s="14">
        <v>38322</v>
      </c>
      <c r="C66" s="46">
        <v>43.083046736990006</v>
      </c>
      <c r="D66" s="46">
        <v>0</v>
      </c>
      <c r="E66" s="46">
        <v>2.1765410837945685</v>
      </c>
      <c r="F66" s="46">
        <v>0.267009</v>
      </c>
      <c r="G66" s="46">
        <v>1.4959238044518248</v>
      </c>
      <c r="H66" s="34">
        <v>39.14357284874361</v>
      </c>
      <c r="I66" s="46">
        <v>0</v>
      </c>
      <c r="J66" s="36">
        <f t="shared" si="3"/>
        <v>39.14357284874361</v>
      </c>
      <c r="K66" s="12"/>
      <c r="L66" s="30"/>
      <c r="M66" s="30"/>
      <c r="N66" s="20"/>
      <c r="O66" s="20"/>
      <c r="P66" s="20"/>
      <c r="Q66" s="20"/>
      <c r="R66" s="20"/>
      <c r="S66" s="20"/>
      <c r="T66" s="20"/>
      <c r="U66" s="20"/>
      <c r="V66" s="31"/>
      <c r="W66" s="31"/>
      <c r="X66" s="31"/>
      <c r="Y66" s="31"/>
      <c r="Z66" s="31"/>
      <c r="AA66" s="31"/>
      <c r="AB66" s="31"/>
      <c r="AC66" s="31"/>
      <c r="AD66" s="20"/>
      <c r="AE66" s="20"/>
      <c r="AF66" s="20"/>
    </row>
    <row r="67" spans="1:32" ht="12.75">
      <c r="A67" s="9">
        <v>2005</v>
      </c>
      <c r="B67" s="10">
        <v>38412</v>
      </c>
      <c r="C67" s="46">
        <v>36.15089361744</v>
      </c>
      <c r="D67" s="46">
        <v>0.066585</v>
      </c>
      <c r="E67" s="46">
        <v>1.8706466421449635</v>
      </c>
      <c r="F67" s="46">
        <v>0.21869799999999998</v>
      </c>
      <c r="G67" s="46">
        <v>1.349838985407465</v>
      </c>
      <c r="H67" s="34">
        <v>32.64512498988756</v>
      </c>
      <c r="I67" s="46">
        <v>0</v>
      </c>
      <c r="J67" s="36">
        <f>H67+I67</f>
        <v>32.64512498988756</v>
      </c>
      <c r="K67" s="12"/>
      <c r="L67" s="30"/>
      <c r="M67" s="30"/>
      <c r="N67" s="20"/>
      <c r="O67" s="20"/>
      <c r="P67" s="20"/>
      <c r="Q67" s="20"/>
      <c r="R67" s="20"/>
      <c r="S67" s="20"/>
      <c r="T67" s="20"/>
      <c r="U67" s="20"/>
      <c r="V67" s="31"/>
      <c r="W67" s="31"/>
      <c r="X67" s="31"/>
      <c r="Y67" s="31"/>
      <c r="Z67" s="31"/>
      <c r="AA67" s="31"/>
      <c r="AB67" s="31"/>
      <c r="AC67" s="31"/>
      <c r="AD67" s="20"/>
      <c r="AE67" s="20"/>
      <c r="AF67" s="20"/>
    </row>
    <row r="68" spans="1:32" ht="12.75">
      <c r="A68" s="17"/>
      <c r="B68" s="14">
        <v>38504</v>
      </c>
      <c r="C68" s="46">
        <v>42.041280333820005</v>
      </c>
      <c r="D68" s="46">
        <v>0.15974</v>
      </c>
      <c r="E68" s="46">
        <v>2.3757570987631453</v>
      </c>
      <c r="F68" s="46">
        <v>0.22877799999999998</v>
      </c>
      <c r="G68" s="46">
        <v>1.3943609854074654</v>
      </c>
      <c r="H68" s="34">
        <v>37.882644249649395</v>
      </c>
      <c r="I68" s="46">
        <v>0</v>
      </c>
      <c r="J68" s="36">
        <f>H68+I68</f>
        <v>37.882644249649395</v>
      </c>
      <c r="K68" s="12"/>
      <c r="L68" s="30"/>
      <c r="M68" s="30"/>
      <c r="N68" s="20"/>
      <c r="O68" s="20"/>
      <c r="P68" s="20"/>
      <c r="Q68" s="20"/>
      <c r="R68" s="20"/>
      <c r="S68" s="20"/>
      <c r="T68" s="20"/>
      <c r="U68" s="20"/>
      <c r="V68" s="31"/>
      <c r="W68" s="31"/>
      <c r="X68" s="31"/>
      <c r="Y68" s="31"/>
      <c r="Z68" s="31"/>
      <c r="AA68" s="31"/>
      <c r="AB68" s="31"/>
      <c r="AC68" s="31"/>
      <c r="AD68" s="20"/>
      <c r="AE68" s="20"/>
      <c r="AF68" s="20"/>
    </row>
    <row r="69" spans="1:32" ht="12.75">
      <c r="A69" s="17"/>
      <c r="B69" s="10">
        <v>38596</v>
      </c>
      <c r="C69" s="46">
        <v>45.31270228676</v>
      </c>
      <c r="D69" s="46">
        <v>0.020987</v>
      </c>
      <c r="E69" s="46">
        <v>2.437379297098213</v>
      </c>
      <c r="F69" s="46">
        <v>0.154721</v>
      </c>
      <c r="G69" s="46">
        <v>1.3313809854074652</v>
      </c>
      <c r="H69" s="34">
        <v>41.368234004254326</v>
      </c>
      <c r="I69" s="46">
        <v>0</v>
      </c>
      <c r="J69" s="36">
        <f aca="true" t="shared" si="4" ref="J69:J84">H69+I69</f>
        <v>41.368234004254326</v>
      </c>
      <c r="K69" s="12"/>
      <c r="L69" s="18"/>
      <c r="M69" s="18"/>
      <c r="N69" s="18"/>
      <c r="O69" s="18"/>
      <c r="P69" s="18"/>
      <c r="Q69" s="11"/>
      <c r="R69" s="18"/>
      <c r="S69" s="11"/>
      <c r="T69" s="20"/>
      <c r="U69" s="30"/>
      <c r="V69" s="30"/>
      <c r="W69" s="30"/>
      <c r="X69" s="30"/>
      <c r="Y69" s="30"/>
      <c r="Z69" s="30"/>
      <c r="AA69" s="30"/>
      <c r="AB69" s="30"/>
      <c r="AC69" s="30"/>
      <c r="AD69" s="20"/>
      <c r="AE69" s="20"/>
      <c r="AF69" s="20"/>
    </row>
    <row r="70" spans="1:32" ht="12.75">
      <c r="A70" s="17"/>
      <c r="B70" s="14">
        <v>38687</v>
      </c>
      <c r="C70" s="46">
        <v>36.7070950628</v>
      </c>
      <c r="D70" s="46">
        <v>0.255702</v>
      </c>
      <c r="E70" s="46">
        <v>2.0735637873873567</v>
      </c>
      <c r="F70" s="46">
        <v>0.18248899999999998</v>
      </c>
      <c r="G70" s="46">
        <v>1.2751599854074651</v>
      </c>
      <c r="H70" s="34">
        <v>32.920180290005185</v>
      </c>
      <c r="I70" s="46">
        <v>0</v>
      </c>
      <c r="J70" s="36">
        <f t="shared" si="4"/>
        <v>32.920180290005185</v>
      </c>
      <c r="K70" s="12"/>
      <c r="L70" s="32"/>
      <c r="M70" s="32"/>
      <c r="N70" s="32"/>
      <c r="O70" s="32"/>
      <c r="P70" s="32"/>
      <c r="Q70" s="11"/>
      <c r="R70" s="32"/>
      <c r="S70" s="11"/>
      <c r="T70" s="20"/>
      <c r="U70" s="30"/>
      <c r="V70" s="30"/>
      <c r="W70" s="30"/>
      <c r="X70" s="30"/>
      <c r="Y70" s="30"/>
      <c r="Z70" s="30"/>
      <c r="AA70" s="30"/>
      <c r="AB70" s="30"/>
      <c r="AC70" s="30"/>
      <c r="AD70" s="20"/>
      <c r="AE70" s="20"/>
      <c r="AF70" s="20"/>
    </row>
    <row r="71" spans="1:32" ht="12.75">
      <c r="A71" s="17">
        <v>2006</v>
      </c>
      <c r="B71" s="14">
        <v>38777</v>
      </c>
      <c r="C71" s="46">
        <v>41.05123876203</v>
      </c>
      <c r="D71" s="46">
        <v>0.958345</v>
      </c>
      <c r="E71" s="46">
        <v>1.8234652802465654</v>
      </c>
      <c r="F71" s="46">
        <v>0.267825</v>
      </c>
      <c r="G71" s="46">
        <v>1.4973392480362595</v>
      </c>
      <c r="H71" s="34">
        <v>36.50426423374717</v>
      </c>
      <c r="I71" s="46">
        <v>0</v>
      </c>
      <c r="J71" s="36">
        <f t="shared" si="4"/>
        <v>36.50426423374717</v>
      </c>
      <c r="K71" s="12"/>
      <c r="L71" s="32"/>
      <c r="M71" s="32"/>
      <c r="N71" s="32"/>
      <c r="O71" s="32"/>
      <c r="P71" s="32"/>
      <c r="Q71" s="11"/>
      <c r="R71" s="32"/>
      <c r="S71" s="11"/>
      <c r="T71" s="20"/>
      <c r="U71" s="30"/>
      <c r="V71" s="30"/>
      <c r="W71" s="30"/>
      <c r="X71" s="30"/>
      <c r="Y71" s="30"/>
      <c r="Z71" s="30"/>
      <c r="AA71" s="30"/>
      <c r="AB71" s="30"/>
      <c r="AC71" s="30"/>
      <c r="AD71" s="20"/>
      <c r="AE71" s="20"/>
      <c r="AF71" s="20"/>
    </row>
    <row r="72" spans="1:32" ht="12.75">
      <c r="A72" s="17"/>
      <c r="B72" s="14">
        <v>38869</v>
      </c>
      <c r="C72" s="46">
        <v>44.05144424033</v>
      </c>
      <c r="D72" s="46">
        <v>0.049894</v>
      </c>
      <c r="E72" s="46">
        <v>2.3896556625793566</v>
      </c>
      <c r="F72" s="46">
        <v>0.22131299999999998</v>
      </c>
      <c r="G72" s="46">
        <v>1.36560024803626</v>
      </c>
      <c r="H72" s="34">
        <v>40.02498132971438</v>
      </c>
      <c r="I72" s="46">
        <v>0</v>
      </c>
      <c r="J72" s="36">
        <f t="shared" si="4"/>
        <v>40.02498132971438</v>
      </c>
      <c r="K72" s="12"/>
      <c r="L72" s="32"/>
      <c r="M72" s="32"/>
      <c r="N72" s="32"/>
      <c r="O72" s="32"/>
      <c r="P72" s="32"/>
      <c r="Q72" s="11"/>
      <c r="R72" s="32"/>
      <c r="S72" s="11"/>
      <c r="T72" s="20"/>
      <c r="U72" s="30"/>
      <c r="V72" s="30"/>
      <c r="W72" s="30"/>
      <c r="X72" s="30"/>
      <c r="Y72" s="30"/>
      <c r="Z72" s="30"/>
      <c r="AA72" s="30"/>
      <c r="AB72" s="30"/>
      <c r="AC72" s="30"/>
      <c r="AD72" s="20"/>
      <c r="AE72" s="20"/>
      <c r="AF72" s="20"/>
    </row>
    <row r="73" spans="1:32" ht="12.75">
      <c r="A73" s="17"/>
      <c r="B73" s="14">
        <v>38961</v>
      </c>
      <c r="C73" s="46">
        <v>42.55488984201</v>
      </c>
      <c r="D73" s="46">
        <v>0.041279</v>
      </c>
      <c r="E73" s="46">
        <v>2.274413644493503</v>
      </c>
      <c r="F73" s="46">
        <v>0.100919</v>
      </c>
      <c r="G73" s="46">
        <v>1.4133733380362592</v>
      </c>
      <c r="H73" s="34">
        <v>38.72490485948023</v>
      </c>
      <c r="I73" s="46">
        <v>0</v>
      </c>
      <c r="J73" s="36">
        <f t="shared" si="4"/>
        <v>38.72490485948023</v>
      </c>
      <c r="K73" s="12"/>
      <c r="L73" s="32"/>
      <c r="M73" s="32"/>
      <c r="N73" s="32"/>
      <c r="O73" s="32"/>
      <c r="P73" s="32"/>
      <c r="Q73" s="11"/>
      <c r="R73" s="32"/>
      <c r="S73" s="11"/>
      <c r="T73" s="20"/>
      <c r="U73" s="30"/>
      <c r="V73" s="30"/>
      <c r="W73" s="30"/>
      <c r="X73" s="30"/>
      <c r="Y73" s="30"/>
      <c r="Z73" s="30"/>
      <c r="AA73" s="30"/>
      <c r="AB73" s="30"/>
      <c r="AC73" s="30"/>
      <c r="AD73" s="20"/>
      <c r="AE73" s="20"/>
      <c r="AF73" s="20"/>
    </row>
    <row r="74" spans="1:32" ht="12.75">
      <c r="A74" s="17"/>
      <c r="B74" s="14">
        <v>39052</v>
      </c>
      <c r="C74" s="46">
        <v>36.65039782872</v>
      </c>
      <c r="D74" s="46">
        <v>0.542859</v>
      </c>
      <c r="E74" s="46">
        <v>1.344677515905853</v>
      </c>
      <c r="F74" s="46">
        <v>0.267727</v>
      </c>
      <c r="G74" s="46">
        <v>1.2861832480362596</v>
      </c>
      <c r="H74" s="34">
        <v>33.20895106477789</v>
      </c>
      <c r="I74" s="46">
        <v>0</v>
      </c>
      <c r="J74" s="36">
        <f t="shared" si="4"/>
        <v>33.20895106477789</v>
      </c>
      <c r="K74" s="12"/>
      <c r="L74" s="32"/>
      <c r="M74" s="32"/>
      <c r="N74" s="32"/>
      <c r="O74" s="32"/>
      <c r="P74" s="32"/>
      <c r="Q74" s="11"/>
      <c r="R74" s="32"/>
      <c r="S74" s="11"/>
      <c r="T74" s="20"/>
      <c r="U74" s="30"/>
      <c r="V74" s="30"/>
      <c r="W74" s="30"/>
      <c r="X74" s="30"/>
      <c r="Y74" s="30"/>
      <c r="Z74" s="30"/>
      <c r="AA74" s="30"/>
      <c r="AB74" s="30"/>
      <c r="AC74" s="30"/>
      <c r="AD74" s="20"/>
      <c r="AE74" s="20"/>
      <c r="AF74" s="20"/>
    </row>
    <row r="75" spans="1:32" ht="12.75">
      <c r="A75" s="17">
        <v>2007</v>
      </c>
      <c r="B75" s="14">
        <v>39142</v>
      </c>
      <c r="C75" s="46">
        <v>37.43039321324</v>
      </c>
      <c r="D75" s="46">
        <v>0.40319</v>
      </c>
      <c r="E75" s="46">
        <v>1.2606088080626359</v>
      </c>
      <c r="F75" s="46">
        <v>0.210312</v>
      </c>
      <c r="G75" s="46">
        <v>1.5028478844149835</v>
      </c>
      <c r="H75" s="34">
        <v>34.05343452076238</v>
      </c>
      <c r="I75" s="46">
        <v>0</v>
      </c>
      <c r="J75" s="36">
        <f t="shared" si="4"/>
        <v>34.05343452076238</v>
      </c>
      <c r="K75" s="12"/>
      <c r="L75" s="32"/>
      <c r="M75" s="32"/>
      <c r="N75" s="32"/>
      <c r="O75" s="32"/>
      <c r="P75" s="32"/>
      <c r="Q75" s="11"/>
      <c r="R75" s="32"/>
      <c r="S75" s="11"/>
      <c r="T75" s="20"/>
      <c r="U75" s="30"/>
      <c r="V75" s="30"/>
      <c r="W75" s="30"/>
      <c r="X75" s="30"/>
      <c r="Y75" s="30"/>
      <c r="Z75" s="30"/>
      <c r="AA75" s="30"/>
      <c r="AB75" s="30"/>
      <c r="AC75" s="30"/>
      <c r="AD75" s="20"/>
      <c r="AE75" s="20"/>
      <c r="AF75" s="20"/>
    </row>
    <row r="76" spans="1:32" ht="12.75">
      <c r="A76" s="17"/>
      <c r="B76" s="14">
        <v>39234</v>
      </c>
      <c r="C76" s="46">
        <v>49.00597251505001</v>
      </c>
      <c r="D76" s="46">
        <v>0.602288</v>
      </c>
      <c r="E76" s="46">
        <v>1.5079153075499994</v>
      </c>
      <c r="F76" s="46">
        <v>0.35614199999999996</v>
      </c>
      <c r="G76" s="46">
        <v>1.6182808844149834</v>
      </c>
      <c r="H76" s="34">
        <v>44.921346323085025</v>
      </c>
      <c r="I76" s="46">
        <v>0</v>
      </c>
      <c r="J76" s="36">
        <f t="shared" si="4"/>
        <v>44.921346323085025</v>
      </c>
      <c r="K76" s="12"/>
      <c r="L76" s="32"/>
      <c r="M76" s="32"/>
      <c r="N76" s="32"/>
      <c r="O76" s="32"/>
      <c r="P76" s="32"/>
      <c r="Q76" s="11"/>
      <c r="R76" s="32"/>
      <c r="S76" s="11"/>
      <c r="T76" s="20"/>
      <c r="U76" s="30"/>
      <c r="V76" s="30"/>
      <c r="W76" s="30"/>
      <c r="X76" s="30"/>
      <c r="Y76" s="30"/>
      <c r="Z76" s="30"/>
      <c r="AA76" s="30"/>
      <c r="AB76" s="30"/>
      <c r="AC76" s="30"/>
      <c r="AD76" s="20"/>
      <c r="AE76" s="20"/>
      <c r="AF76" s="20"/>
    </row>
    <row r="77" spans="1:32" ht="12.75">
      <c r="A77" s="17"/>
      <c r="B77" s="14">
        <v>39326</v>
      </c>
      <c r="C77" s="46">
        <v>51.30127713032999</v>
      </c>
      <c r="D77" s="46">
        <v>0.463815</v>
      </c>
      <c r="E77" s="46">
        <v>1.5605198111125311</v>
      </c>
      <c r="F77" s="46">
        <v>1.517754</v>
      </c>
      <c r="G77" s="46">
        <v>1.7001728844149837</v>
      </c>
      <c r="H77" s="34">
        <v>46.05901543480249</v>
      </c>
      <c r="I77" s="46">
        <v>0</v>
      </c>
      <c r="J77" s="36">
        <f t="shared" si="4"/>
        <v>46.05901543480249</v>
      </c>
      <c r="K77" s="12"/>
      <c r="L77" s="32"/>
      <c r="M77" s="32"/>
      <c r="N77" s="32"/>
      <c r="O77" s="32"/>
      <c r="P77" s="32"/>
      <c r="Q77" s="11"/>
      <c r="R77" s="32"/>
      <c r="S77" s="11"/>
      <c r="T77" s="20"/>
      <c r="U77" s="30"/>
      <c r="V77" s="30"/>
      <c r="W77" s="30"/>
      <c r="X77" s="30"/>
      <c r="Y77" s="30"/>
      <c r="Z77" s="30"/>
      <c r="AA77" s="30"/>
      <c r="AB77" s="30"/>
      <c r="AC77" s="30"/>
      <c r="AD77" s="20"/>
      <c r="AE77" s="20"/>
      <c r="AF77" s="20"/>
    </row>
    <row r="78" spans="1:32" ht="12.75">
      <c r="A78" s="17"/>
      <c r="B78" s="14">
        <v>39417</v>
      </c>
      <c r="C78" s="46">
        <v>43.14724893575999</v>
      </c>
      <c r="D78" s="46">
        <v>0.365464</v>
      </c>
      <c r="E78" s="46">
        <v>1.1843946937459815</v>
      </c>
      <c r="F78" s="46">
        <v>1.882963</v>
      </c>
      <c r="G78" s="46">
        <v>1.6472648844149838</v>
      </c>
      <c r="H78" s="34">
        <v>38.06716235759903</v>
      </c>
      <c r="I78" s="46">
        <v>0</v>
      </c>
      <c r="J78" s="36">
        <f t="shared" si="4"/>
        <v>38.06716235759903</v>
      </c>
      <c r="K78" s="12"/>
      <c r="L78" s="32"/>
      <c r="M78" s="32"/>
      <c r="N78" s="32"/>
      <c r="O78" s="32"/>
      <c r="P78" s="32"/>
      <c r="Q78" s="11"/>
      <c r="R78" s="32"/>
      <c r="S78" s="11"/>
      <c r="T78" s="20"/>
      <c r="U78" s="30"/>
      <c r="V78" s="30"/>
      <c r="W78" s="30"/>
      <c r="X78" s="30"/>
      <c r="Y78" s="30"/>
      <c r="Z78" s="30"/>
      <c r="AA78" s="30"/>
      <c r="AB78" s="30"/>
      <c r="AC78" s="30"/>
      <c r="AD78" s="20"/>
      <c r="AE78" s="20"/>
      <c r="AF78" s="20"/>
    </row>
    <row r="79" spans="1:32" ht="12.75">
      <c r="A79" s="17">
        <v>2008</v>
      </c>
      <c r="B79" s="14">
        <v>39508</v>
      </c>
      <c r="C79" s="46">
        <v>40.429818648542586</v>
      </c>
      <c r="D79" s="46">
        <v>0.5305799999999999</v>
      </c>
      <c r="E79" s="46">
        <v>1.1256131107194947</v>
      </c>
      <c r="F79" s="46">
        <v>2.1710760000000002</v>
      </c>
      <c r="G79" s="46">
        <v>1.4709427431284103</v>
      </c>
      <c r="H79" s="34">
        <v>35.13160679469468</v>
      </c>
      <c r="I79" s="46">
        <v>0</v>
      </c>
      <c r="J79" s="36">
        <f t="shared" si="4"/>
        <v>35.13160679469468</v>
      </c>
      <c r="K79" s="12"/>
      <c r="L79" s="32"/>
      <c r="M79" s="32"/>
      <c r="N79" s="32"/>
      <c r="O79" s="32"/>
      <c r="P79" s="32"/>
      <c r="Q79" s="11"/>
      <c r="R79" s="32"/>
      <c r="S79" s="11"/>
      <c r="T79" s="20"/>
      <c r="U79" s="30"/>
      <c r="V79" s="30"/>
      <c r="W79" s="30"/>
      <c r="X79" s="30"/>
      <c r="Y79" s="30"/>
      <c r="Z79" s="30"/>
      <c r="AA79" s="30"/>
      <c r="AB79" s="30"/>
      <c r="AC79" s="30"/>
      <c r="AD79" s="20"/>
      <c r="AE79" s="20"/>
      <c r="AF79" s="20"/>
    </row>
    <row r="80" spans="1:32" ht="12.75">
      <c r="A80" s="17"/>
      <c r="B80" s="14">
        <v>39600</v>
      </c>
      <c r="C80" s="46">
        <v>47.88478892902001</v>
      </c>
      <c r="D80" s="46">
        <v>0.620527</v>
      </c>
      <c r="E80" s="46">
        <v>1.2016436561252313</v>
      </c>
      <c r="F80" s="46">
        <v>2.156646</v>
      </c>
      <c r="G80" s="46">
        <v>1.54029644312841</v>
      </c>
      <c r="H80" s="34">
        <v>42.36567582976637</v>
      </c>
      <c r="I80" s="46">
        <v>0</v>
      </c>
      <c r="J80" s="36">
        <f t="shared" si="4"/>
        <v>42.36567582976637</v>
      </c>
      <c r="K80" s="12"/>
      <c r="L80" s="32"/>
      <c r="M80" s="32"/>
      <c r="N80" s="32"/>
      <c r="O80" s="32"/>
      <c r="P80" s="32"/>
      <c r="Q80" s="11"/>
      <c r="R80" s="32"/>
      <c r="S80" s="11"/>
      <c r="T80" s="20"/>
      <c r="U80" s="30"/>
      <c r="V80" s="30"/>
      <c r="W80" s="30"/>
      <c r="X80" s="30"/>
      <c r="Y80" s="30"/>
      <c r="Z80" s="30"/>
      <c r="AA80" s="30"/>
      <c r="AB80" s="30"/>
      <c r="AC80" s="30"/>
      <c r="AD80" s="20"/>
      <c r="AE80" s="20"/>
      <c r="AF80" s="20"/>
    </row>
    <row r="81" spans="1:32" ht="12.75">
      <c r="A81" s="17"/>
      <c r="B81" s="14">
        <v>39692</v>
      </c>
      <c r="C81" s="46">
        <v>45.68580649165</v>
      </c>
      <c r="D81" s="46">
        <v>0.738319</v>
      </c>
      <c r="E81" s="46">
        <v>1.0325528233060286</v>
      </c>
      <c r="F81" s="46">
        <v>1.4893880000000002</v>
      </c>
      <c r="G81" s="46">
        <v>1.6537274431284104</v>
      </c>
      <c r="H81" s="34">
        <v>40.771819225215566</v>
      </c>
      <c r="I81" s="46">
        <v>0</v>
      </c>
      <c r="J81" s="36">
        <f t="shared" si="4"/>
        <v>40.771819225215566</v>
      </c>
      <c r="K81" s="12"/>
      <c r="L81" s="30"/>
      <c r="M81" s="30"/>
      <c r="N81" s="20"/>
      <c r="O81" s="16"/>
      <c r="P81" s="16"/>
      <c r="Q81" s="16"/>
      <c r="R81" s="16"/>
      <c r="S81" s="16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ht="12.75">
      <c r="A82" s="17"/>
      <c r="B82" s="14">
        <v>39783</v>
      </c>
      <c r="C82" s="46">
        <v>39.78222948747</v>
      </c>
      <c r="D82" s="46">
        <v>0.7563770000000001</v>
      </c>
      <c r="E82" s="46">
        <v>0.8523775070215517</v>
      </c>
      <c r="F82" s="46">
        <v>1.1160130000000001</v>
      </c>
      <c r="G82" s="46">
        <v>1.5345544431284102</v>
      </c>
      <c r="H82" s="34">
        <v>35.52290753732004</v>
      </c>
      <c r="I82" s="46">
        <v>0</v>
      </c>
      <c r="J82" s="36">
        <f t="shared" si="4"/>
        <v>35.52290753732004</v>
      </c>
      <c r="K82" s="12"/>
      <c r="L82" s="30"/>
      <c r="M82" s="30"/>
      <c r="N82" s="20"/>
      <c r="O82" s="16"/>
      <c r="P82" s="16"/>
      <c r="Q82" s="16"/>
      <c r="R82" s="16"/>
      <c r="S82" s="16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ht="12.75">
      <c r="A83" s="17">
        <v>2009</v>
      </c>
      <c r="B83" s="14">
        <v>39873</v>
      </c>
      <c r="C83" s="46">
        <v>40.88194193328</v>
      </c>
      <c r="D83" s="46">
        <v>0.9668969999999999</v>
      </c>
      <c r="E83" s="46">
        <v>0.7165862102936856</v>
      </c>
      <c r="F83" s="46">
        <v>1.08399395</v>
      </c>
      <c r="G83" s="46">
        <v>1.2071420499999996</v>
      </c>
      <c r="H83" s="34">
        <v>36.90732272298631</v>
      </c>
      <c r="I83" s="46">
        <v>0</v>
      </c>
      <c r="J83" s="36">
        <f t="shared" si="4"/>
        <v>36.90732272298631</v>
      </c>
      <c r="K83" s="12"/>
      <c r="L83" s="30"/>
      <c r="M83" s="30"/>
      <c r="N83" s="20"/>
      <c r="O83" s="16"/>
      <c r="P83" s="16"/>
      <c r="Q83" s="16"/>
      <c r="R83" s="16"/>
      <c r="S83" s="16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ht="12.75">
      <c r="A84" s="17"/>
      <c r="B84" s="14">
        <v>39965</v>
      </c>
      <c r="C84" s="46">
        <v>45.249814583989995</v>
      </c>
      <c r="D84" s="46">
        <v>1.236837</v>
      </c>
      <c r="E84" s="46">
        <v>0.8520754714430261</v>
      </c>
      <c r="F84" s="46">
        <v>1.04472645</v>
      </c>
      <c r="G84" s="46">
        <v>1.4333385500000002</v>
      </c>
      <c r="H84" s="34">
        <v>40.68283711254696</v>
      </c>
      <c r="I84" s="46">
        <v>0</v>
      </c>
      <c r="J84" s="36">
        <f t="shared" si="4"/>
        <v>40.68283711254696</v>
      </c>
      <c r="K84" s="12"/>
      <c r="L84" s="30"/>
      <c r="M84" s="30"/>
      <c r="N84" s="20"/>
      <c r="O84" s="16"/>
      <c r="P84" s="16"/>
      <c r="Q84" s="16"/>
      <c r="R84" s="16"/>
      <c r="S84" s="16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ht="12.75">
      <c r="A85" s="17"/>
      <c r="B85" s="14">
        <v>40057</v>
      </c>
      <c r="C85" s="46">
        <v>46.81373989998</v>
      </c>
      <c r="D85" s="46">
        <v>1.224221</v>
      </c>
      <c r="E85" s="46">
        <v>0.9717026375682715</v>
      </c>
      <c r="F85" s="46">
        <v>2.0357</v>
      </c>
      <c r="G85" s="46">
        <v>1.831601</v>
      </c>
      <c r="H85" s="34">
        <v>40.75051526241173</v>
      </c>
      <c r="I85" s="46">
        <v>0</v>
      </c>
      <c r="J85" s="36">
        <f>H85+I85</f>
        <v>40.75051526241173</v>
      </c>
      <c r="K85" s="12"/>
      <c r="L85" s="30"/>
      <c r="M85" s="30"/>
      <c r="N85" s="20"/>
      <c r="O85" s="16"/>
      <c r="P85" s="16"/>
      <c r="Q85" s="16"/>
      <c r="R85" s="16"/>
      <c r="S85" s="16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 ht="12.75">
      <c r="A86" s="17"/>
      <c r="B86" s="14">
        <v>40148</v>
      </c>
      <c r="C86" s="46">
        <v>47.40158860771</v>
      </c>
      <c r="D86" s="46">
        <v>1.5517409999999998</v>
      </c>
      <c r="E86" s="46">
        <v>1.0782972604699999</v>
      </c>
      <c r="F86" s="46">
        <v>2.5182132</v>
      </c>
      <c r="G86" s="46">
        <v>1.7894138000000002</v>
      </c>
      <c r="H86" s="34">
        <v>40.463923347240005</v>
      </c>
      <c r="I86" s="46">
        <v>0</v>
      </c>
      <c r="J86" s="36">
        <f>H86+I86</f>
        <v>40.463923347240005</v>
      </c>
      <c r="K86" s="12"/>
      <c r="L86" s="30"/>
      <c r="M86" s="30"/>
      <c r="N86" s="20"/>
      <c r="O86" s="16"/>
      <c r="P86" s="16"/>
      <c r="Q86" s="16"/>
      <c r="R86" s="16"/>
      <c r="S86" s="16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 ht="12.75">
      <c r="A87" s="17">
        <v>2010</v>
      </c>
      <c r="B87" s="14">
        <v>40238</v>
      </c>
      <c r="C87" s="46">
        <v>44.630229282704</v>
      </c>
      <c r="D87" s="46">
        <v>1.227782</v>
      </c>
      <c r="E87" s="46">
        <v>1.3640417585129077</v>
      </c>
      <c r="F87" s="46">
        <v>1.8005149999999999</v>
      </c>
      <c r="G87" s="46">
        <v>1.491687</v>
      </c>
      <c r="H87" s="34">
        <v>38.7462035241911</v>
      </c>
      <c r="I87" s="46">
        <v>0</v>
      </c>
      <c r="J87" s="36">
        <f>H87+I87</f>
        <v>38.7462035241911</v>
      </c>
      <c r="K87" s="12"/>
      <c r="L87" s="30"/>
      <c r="M87" s="30"/>
      <c r="N87" s="20"/>
      <c r="O87" s="16"/>
      <c r="P87" s="16"/>
      <c r="Q87" s="16"/>
      <c r="R87" s="16"/>
      <c r="S87" s="16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 ht="12.75">
      <c r="A88" s="17"/>
      <c r="B88" s="14">
        <v>40330</v>
      </c>
      <c r="C88" s="46">
        <v>47.80847453593001</v>
      </c>
      <c r="D88" s="46">
        <v>1.130048</v>
      </c>
      <c r="E88" s="46">
        <v>1.9293073380262173</v>
      </c>
      <c r="F88" s="46">
        <v>1.499811</v>
      </c>
      <c r="G88" s="46">
        <v>1.728316</v>
      </c>
      <c r="H88" s="34">
        <v>41.52099219790379</v>
      </c>
      <c r="I88" s="46">
        <v>0</v>
      </c>
      <c r="J88" s="36">
        <f>H88+I88</f>
        <v>41.52099219790379</v>
      </c>
      <c r="K88" s="12"/>
      <c r="L88" s="30"/>
      <c r="M88" s="30"/>
      <c r="N88" s="20"/>
      <c r="O88" s="16"/>
      <c r="P88" s="16"/>
      <c r="Q88" s="16"/>
      <c r="R88" s="16"/>
      <c r="S88" s="16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 ht="12.75">
      <c r="A89" s="17"/>
      <c r="B89" s="14">
        <v>40422</v>
      </c>
      <c r="C89" s="46">
        <v>52.004925916485</v>
      </c>
      <c r="D89" s="46">
        <v>0.903286</v>
      </c>
      <c r="E89" s="46">
        <v>2.3260264037729916</v>
      </c>
      <c r="F89" s="46">
        <v>1.9651</v>
      </c>
      <c r="G89" s="46">
        <v>1.790667</v>
      </c>
      <c r="H89" s="34">
        <v>45.01984651271201</v>
      </c>
      <c r="I89" s="46">
        <v>0</v>
      </c>
      <c r="J89" s="36">
        <f>H89+I89</f>
        <v>45.01984651271201</v>
      </c>
      <c r="K89" s="12"/>
      <c r="L89" s="30"/>
      <c r="M89" s="30"/>
      <c r="N89" s="20"/>
      <c r="O89" s="16"/>
      <c r="P89" s="16"/>
      <c r="Q89" s="16"/>
      <c r="R89" s="16"/>
      <c r="S89" s="16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ht="12.75">
      <c r="A90" s="17"/>
      <c r="B90" s="10"/>
      <c r="C90" s="47"/>
      <c r="D90" s="47"/>
      <c r="E90" s="47"/>
      <c r="F90" s="47"/>
      <c r="G90" s="47"/>
      <c r="H90" s="47"/>
      <c r="I90" s="47"/>
      <c r="J90" s="42"/>
      <c r="K90" s="16"/>
      <c r="L90" s="16"/>
      <c r="M90" s="16"/>
      <c r="N90" s="20"/>
      <c r="O90" s="16"/>
      <c r="P90" s="16"/>
      <c r="Q90" s="16"/>
      <c r="R90" s="16"/>
      <c r="S90" s="16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 ht="12.75">
      <c r="A91" s="58" t="s">
        <v>9</v>
      </c>
      <c r="B91" s="28">
        <f ca="1">OFFSET($B91,-6,0)</f>
        <v>40057</v>
      </c>
      <c r="C91" s="48">
        <f ca="1">SUM(OFFSET(C91,-9,0,4))</f>
        <v>172.72772590472</v>
      </c>
      <c r="D91" s="48">
        <f aca="true" ca="1" t="shared" si="5" ref="D91:J91">SUM(OFFSET(D91,-9,0,4))</f>
        <v>4.1843319999999995</v>
      </c>
      <c r="E91" s="48">
        <f ca="1" t="shared" si="5"/>
        <v>3.392741826326535</v>
      </c>
      <c r="F91" s="48">
        <f ca="1" t="shared" si="5"/>
        <v>5.2804334</v>
      </c>
      <c r="G91" s="48">
        <f ca="1" t="shared" si="5"/>
        <v>6.0066360431284105</v>
      </c>
      <c r="H91" s="48">
        <f ca="1" t="shared" si="5"/>
        <v>153.86358263526503</v>
      </c>
      <c r="I91" s="48">
        <f ca="1" t="shared" si="5"/>
        <v>0</v>
      </c>
      <c r="J91" s="49">
        <f ca="1" t="shared" si="5"/>
        <v>153.86358263526503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ht="13.5" thickBot="1">
      <c r="A92" s="59"/>
      <c r="B92" s="29">
        <f ca="1">OFFSET($B92,-3,0)</f>
        <v>40422</v>
      </c>
      <c r="C92" s="50">
        <f ca="1">SUM(OFFSET(C92,-6,0,4))</f>
        <v>191.845218342829</v>
      </c>
      <c r="D92" s="50">
        <f aca="true" ca="1" t="shared" si="6" ref="D92:J92">SUM(OFFSET(D92,-6,0,4))</f>
        <v>4.812856999999999</v>
      </c>
      <c r="E92" s="50">
        <f ca="1" t="shared" si="6"/>
        <v>6.697672760782116</v>
      </c>
      <c r="F92" s="50">
        <f ca="1" t="shared" si="6"/>
        <v>7.7836392</v>
      </c>
      <c r="G92" s="50">
        <f ca="1" t="shared" si="6"/>
        <v>6.8000838</v>
      </c>
      <c r="H92" s="50">
        <f ca="1" t="shared" si="6"/>
        <v>165.7509655820469</v>
      </c>
      <c r="I92" s="50">
        <f ca="1" t="shared" si="6"/>
        <v>0</v>
      </c>
      <c r="J92" s="51">
        <f ca="1" t="shared" si="6"/>
        <v>165.7509655820469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9" ht="12.7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4.25">
      <c r="A94" s="26"/>
      <c r="B94" s="19"/>
      <c r="C94" s="19"/>
      <c r="D94" s="19"/>
      <c r="E94" s="19"/>
      <c r="F94" s="19"/>
      <c r="G94" s="19"/>
      <c r="H94" s="19"/>
      <c r="I94" s="19"/>
    </row>
    <row r="95" spans="1:9" ht="12.75">
      <c r="A95" s="21"/>
      <c r="B95" s="19"/>
      <c r="C95" s="19"/>
      <c r="D95" s="19"/>
      <c r="E95" s="19"/>
      <c r="F95" s="19"/>
      <c r="G95" s="19"/>
      <c r="H95" s="19"/>
      <c r="I95" s="19"/>
    </row>
    <row r="96" spans="1:9" ht="14.25">
      <c r="A96" s="22"/>
      <c r="B96" s="19"/>
      <c r="C96" s="19"/>
      <c r="D96" s="19"/>
      <c r="E96" s="19"/>
      <c r="F96" s="19"/>
      <c r="G96" s="19"/>
      <c r="H96" s="19"/>
      <c r="I96" s="19"/>
    </row>
    <row r="97" spans="1:16" ht="12.75">
      <c r="A97" s="23"/>
      <c r="J97" s="8"/>
      <c r="P97" s="20"/>
    </row>
  </sheetData>
  <mergeCells count="3">
    <mergeCell ref="A2:B2"/>
    <mergeCell ref="A1:I1"/>
    <mergeCell ref="A91:A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3"/>
  <sheetViews>
    <sheetView zoomScale="85" zoomScaleNormal="85" workbookViewId="0" topLeftCell="A1">
      <selection activeCell="B59" sqref="B59"/>
    </sheetView>
  </sheetViews>
  <sheetFormatPr defaultColWidth="9.140625" defaultRowHeight="12.75"/>
  <cols>
    <col min="1" max="1" width="11.7109375" style="8" customWidth="1"/>
    <col min="2" max="2" width="11.8515625" style="8" bestFit="1" customWidth="1"/>
    <col min="3" max="3" width="12.28125" style="8" customWidth="1"/>
    <col min="4" max="4" width="12.140625" style="8" customWidth="1"/>
    <col min="5" max="5" width="12.8515625" style="8" bestFit="1" customWidth="1"/>
    <col min="6" max="6" width="12.421875" style="8" customWidth="1"/>
    <col min="7" max="7" width="12.00390625" style="8" customWidth="1"/>
    <col min="8" max="8" width="14.00390625" style="8" customWidth="1"/>
    <col min="9" max="9" width="15.28125" style="20" customWidth="1"/>
    <col min="10" max="10" width="9.140625" style="8" customWidth="1"/>
    <col min="11" max="11" width="17.8515625" style="8" bestFit="1" customWidth="1"/>
    <col min="12" max="16384" width="9.140625" style="8" customWidth="1"/>
  </cols>
  <sheetData>
    <row r="1" spans="1:15" s="2" customFormat="1" ht="49.5" customHeight="1" thickBot="1">
      <c r="A1" s="60" t="s">
        <v>12</v>
      </c>
      <c r="B1" s="61"/>
      <c r="C1" s="61"/>
      <c r="D1" s="61"/>
      <c r="E1" s="61"/>
      <c r="F1" s="61"/>
      <c r="G1" s="61"/>
      <c r="H1" s="61"/>
      <c r="I1" s="33"/>
      <c r="O1" s="3"/>
    </row>
    <row r="2" spans="1:9" ht="38.25">
      <c r="A2" s="4" t="s">
        <v>10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7" t="s">
        <v>11</v>
      </c>
    </row>
    <row r="3" spans="1:18" ht="12.75">
      <c r="A3" s="24">
        <v>1974</v>
      </c>
      <c r="B3" s="34">
        <v>14.056285</v>
      </c>
      <c r="C3" s="34">
        <v>0</v>
      </c>
      <c r="D3" s="34">
        <v>0.10775500000000002</v>
      </c>
      <c r="E3" s="34">
        <v>1.026872</v>
      </c>
      <c r="F3" s="35">
        <v>2.4243900000000003</v>
      </c>
      <c r="G3" s="34">
        <v>10.497268</v>
      </c>
      <c r="H3" s="34">
        <v>1.6180000000000003</v>
      </c>
      <c r="I3" s="36">
        <v>12.115268</v>
      </c>
      <c r="J3" s="52"/>
      <c r="K3" s="52"/>
      <c r="L3" s="52"/>
      <c r="M3" s="52"/>
      <c r="N3" s="52"/>
      <c r="O3" s="52"/>
      <c r="P3" s="52"/>
      <c r="Q3" s="52"/>
      <c r="R3" s="27"/>
    </row>
    <row r="4" spans="1:18" ht="12.75">
      <c r="A4" s="24">
        <v>1975</v>
      </c>
      <c r="B4" s="34">
        <v>15.359871</v>
      </c>
      <c r="C4" s="34">
        <v>0</v>
      </c>
      <c r="D4" s="34">
        <v>0.145528</v>
      </c>
      <c r="E4" s="34">
        <v>1.1880659999999998</v>
      </c>
      <c r="F4" s="35">
        <v>1.8984569999999996</v>
      </c>
      <c r="G4" s="34">
        <v>12.12782</v>
      </c>
      <c r="H4" s="34">
        <v>1.9689999999999999</v>
      </c>
      <c r="I4" s="36">
        <v>14.09682</v>
      </c>
      <c r="J4" s="52"/>
      <c r="K4" s="52"/>
      <c r="L4" s="52"/>
      <c r="M4" s="52"/>
      <c r="N4" s="52"/>
      <c r="O4" s="52"/>
      <c r="P4" s="52"/>
      <c r="Q4" s="52"/>
      <c r="R4" s="27"/>
    </row>
    <row r="5" spans="1:18" ht="12.75">
      <c r="A5" s="24">
        <v>1976</v>
      </c>
      <c r="B5" s="34">
        <v>40.221964</v>
      </c>
      <c r="C5" s="34">
        <v>0</v>
      </c>
      <c r="D5" s="34">
        <v>0.3917820000000001</v>
      </c>
      <c r="E5" s="34">
        <v>2.2915210000000004</v>
      </c>
      <c r="F5" s="35">
        <v>2.7367629999999994</v>
      </c>
      <c r="G5" s="34">
        <v>34.801898</v>
      </c>
      <c r="H5" s="34">
        <v>0</v>
      </c>
      <c r="I5" s="36">
        <v>34.801898</v>
      </c>
      <c r="J5" s="52"/>
      <c r="K5" s="52"/>
      <c r="L5" s="52"/>
      <c r="M5" s="52"/>
      <c r="N5" s="52"/>
      <c r="O5" s="52"/>
      <c r="P5" s="52"/>
      <c r="Q5" s="52"/>
      <c r="R5" s="27"/>
    </row>
    <row r="6" spans="1:18" ht="12.75">
      <c r="A6" s="24">
        <v>1977</v>
      </c>
      <c r="B6" s="34">
        <v>64.352291</v>
      </c>
      <c r="C6" s="34">
        <v>0</v>
      </c>
      <c r="D6" s="34">
        <v>0.551718</v>
      </c>
      <c r="E6" s="34">
        <v>2.1258799999999995</v>
      </c>
      <c r="F6" s="35">
        <v>4.596468000000001</v>
      </c>
      <c r="G6" s="34">
        <v>57.07822499999999</v>
      </c>
      <c r="H6" s="34">
        <v>1.9709999999999999</v>
      </c>
      <c r="I6" s="36">
        <v>59.049224999999986</v>
      </c>
      <c r="J6" s="52"/>
      <c r="K6" s="52"/>
      <c r="L6" s="52"/>
      <c r="M6" s="52"/>
      <c r="N6" s="52"/>
      <c r="O6" s="52"/>
      <c r="P6" s="52"/>
      <c r="Q6" s="52"/>
      <c r="R6" s="27"/>
    </row>
    <row r="7" spans="1:18" ht="12.75">
      <c r="A7" s="24">
        <v>1978</v>
      </c>
      <c r="B7" s="34">
        <v>59.487611</v>
      </c>
      <c r="C7" s="34">
        <v>0</v>
      </c>
      <c r="D7" s="34">
        <v>0.678463</v>
      </c>
      <c r="E7" s="34">
        <v>0.893536</v>
      </c>
      <c r="F7" s="35">
        <v>3.990288000000001</v>
      </c>
      <c r="G7" s="34">
        <v>53.925324</v>
      </c>
      <c r="H7" s="34">
        <v>1.765</v>
      </c>
      <c r="I7" s="36">
        <v>55.690324000000004</v>
      </c>
      <c r="J7" s="52"/>
      <c r="K7" s="52"/>
      <c r="L7" s="52"/>
      <c r="M7" s="52"/>
      <c r="N7" s="52"/>
      <c r="O7" s="52"/>
      <c r="P7" s="52"/>
      <c r="Q7" s="52"/>
      <c r="R7" s="27"/>
    </row>
    <row r="8" spans="1:18" ht="12.75">
      <c r="A8" s="24">
        <v>1979</v>
      </c>
      <c r="B8" s="34">
        <v>47.135321</v>
      </c>
      <c r="C8" s="34">
        <v>0</v>
      </c>
      <c r="D8" s="34">
        <v>1.172279</v>
      </c>
      <c r="E8" s="34">
        <v>7.759935</v>
      </c>
      <c r="F8" s="35">
        <v>4.7485599999999994</v>
      </c>
      <c r="G8" s="34">
        <v>33.454547</v>
      </c>
      <c r="H8" s="34">
        <v>1.7040000000000002</v>
      </c>
      <c r="I8" s="36">
        <v>35.158547</v>
      </c>
      <c r="J8" s="52"/>
      <c r="K8" s="52"/>
      <c r="L8" s="52"/>
      <c r="M8" s="52"/>
      <c r="N8" s="52"/>
      <c r="O8" s="52"/>
      <c r="P8" s="52"/>
      <c r="Q8" s="52"/>
      <c r="R8" s="27"/>
    </row>
    <row r="9" spans="1:18" ht="12.75">
      <c r="A9" s="24">
        <v>1980</v>
      </c>
      <c r="B9" s="34">
        <v>42.519855</v>
      </c>
      <c r="C9" s="34">
        <v>5.4110000000000005</v>
      </c>
      <c r="D9" s="34">
        <v>0.853238</v>
      </c>
      <c r="E9" s="34">
        <v>0.7840029999999999</v>
      </c>
      <c r="F9" s="35">
        <v>4.0198409999999996</v>
      </c>
      <c r="G9" s="34">
        <v>31.451773000000003</v>
      </c>
      <c r="H9" s="34">
        <v>1.4580000000000002</v>
      </c>
      <c r="I9" s="36">
        <v>32.909773</v>
      </c>
      <c r="J9" s="52"/>
      <c r="K9" s="52"/>
      <c r="L9" s="52"/>
      <c r="M9" s="52"/>
      <c r="N9" s="52"/>
      <c r="O9" s="52"/>
      <c r="P9" s="52"/>
      <c r="Q9" s="52"/>
      <c r="R9" s="27"/>
    </row>
    <row r="10" spans="1:18" ht="12.75">
      <c r="A10" s="24">
        <v>1981</v>
      </c>
      <c r="B10" s="34">
        <v>56.578078</v>
      </c>
      <c r="C10" s="34">
        <v>11.079000000000002</v>
      </c>
      <c r="D10" s="34">
        <v>1.3014500000000002</v>
      </c>
      <c r="E10" s="34">
        <v>0.602063</v>
      </c>
      <c r="F10" s="35">
        <v>3.747145</v>
      </c>
      <c r="G10" s="34">
        <v>39.84841999999999</v>
      </c>
      <c r="H10" s="34">
        <v>1.4580000000000002</v>
      </c>
      <c r="I10" s="36">
        <v>41.30641999999999</v>
      </c>
      <c r="J10" s="52"/>
      <c r="K10" s="52"/>
      <c r="L10" s="52"/>
      <c r="M10" s="52"/>
      <c r="N10" s="52"/>
      <c r="O10" s="52"/>
      <c r="P10" s="52"/>
      <c r="Q10" s="52"/>
      <c r="R10" s="27"/>
    </row>
    <row r="11" spans="1:26" ht="12.75">
      <c r="A11" s="24">
        <v>1982</v>
      </c>
      <c r="B11" s="37">
        <v>96.763025</v>
      </c>
      <c r="C11" s="38">
        <v>16.144</v>
      </c>
      <c r="D11" s="38">
        <v>1.537458</v>
      </c>
      <c r="E11" s="38">
        <v>0.47412299999999996</v>
      </c>
      <c r="F11" s="38">
        <v>4.6538260000000005</v>
      </c>
      <c r="G11" s="38">
        <v>73.95361799999999</v>
      </c>
      <c r="H11" s="39">
        <v>1.308</v>
      </c>
      <c r="I11" s="40">
        <v>75.261618</v>
      </c>
      <c r="J11" s="52"/>
      <c r="K11" s="52"/>
      <c r="L11" s="52"/>
      <c r="M11" s="52"/>
      <c r="N11" s="52"/>
      <c r="O11" s="52"/>
      <c r="P11" s="52"/>
      <c r="Q11" s="52"/>
      <c r="R11" s="27"/>
      <c r="S11" s="15"/>
      <c r="T11" s="15"/>
      <c r="U11" s="15"/>
      <c r="V11" s="15"/>
      <c r="W11" s="15"/>
      <c r="X11" s="15"/>
      <c r="Y11" s="15"/>
      <c r="Z11" s="15"/>
    </row>
    <row r="12" spans="1:26" ht="12.75">
      <c r="A12" s="24">
        <v>1983</v>
      </c>
      <c r="B12" s="37">
        <v>106.31771111225466</v>
      </c>
      <c r="C12" s="38">
        <v>18.848</v>
      </c>
      <c r="D12" s="38">
        <v>1.7408600000000005</v>
      </c>
      <c r="E12" s="38">
        <v>0.30182899999999996</v>
      </c>
      <c r="F12" s="38">
        <v>4.89264</v>
      </c>
      <c r="G12" s="38">
        <v>80.53438211225466</v>
      </c>
      <c r="H12" s="39">
        <v>1.1139999999999999</v>
      </c>
      <c r="I12" s="40">
        <v>81.64838211225467</v>
      </c>
      <c r="J12" s="52"/>
      <c r="K12" s="52"/>
      <c r="L12" s="52"/>
      <c r="M12" s="52"/>
      <c r="N12" s="52"/>
      <c r="O12" s="52"/>
      <c r="P12" s="52"/>
      <c r="Q12" s="52"/>
      <c r="R12" s="27"/>
      <c r="S12" s="15"/>
      <c r="T12" s="15"/>
      <c r="U12" s="15"/>
      <c r="V12" s="15"/>
      <c r="W12" s="15"/>
      <c r="X12" s="15"/>
      <c r="Y12" s="15"/>
      <c r="Z12" s="15"/>
    </row>
    <row r="13" spans="1:26" ht="12.75">
      <c r="A13" s="24">
        <v>1984</v>
      </c>
      <c r="B13" s="37">
        <v>133.23131208322482</v>
      </c>
      <c r="C13" s="38">
        <v>20.009</v>
      </c>
      <c r="D13" s="38">
        <v>2.5942699999999994</v>
      </c>
      <c r="E13" s="38">
        <v>1.2658359999999997</v>
      </c>
      <c r="F13" s="38">
        <v>5.254930999999998</v>
      </c>
      <c r="G13" s="38">
        <v>104.10727508322483</v>
      </c>
      <c r="H13" s="39">
        <v>0.948</v>
      </c>
      <c r="I13" s="40">
        <v>105.05527508322483</v>
      </c>
      <c r="J13" s="52"/>
      <c r="K13" s="52"/>
      <c r="L13" s="52"/>
      <c r="M13" s="52"/>
      <c r="N13" s="52"/>
      <c r="O13" s="52"/>
      <c r="P13" s="52"/>
      <c r="Q13" s="52"/>
      <c r="R13" s="27"/>
      <c r="S13" s="15"/>
      <c r="T13" s="15"/>
      <c r="U13" s="15"/>
      <c r="V13" s="15"/>
      <c r="W13" s="15"/>
      <c r="X13" s="15"/>
      <c r="Y13" s="15"/>
      <c r="Z13" s="15"/>
    </row>
    <row r="14" spans="1:26" ht="12.75">
      <c r="A14" s="24">
        <v>1985</v>
      </c>
      <c r="B14" s="37">
        <v>169.24137141761875</v>
      </c>
      <c r="C14" s="38">
        <v>23.272999999999996</v>
      </c>
      <c r="D14" s="38">
        <v>4.659741</v>
      </c>
      <c r="E14" s="38">
        <v>0.75696</v>
      </c>
      <c r="F14" s="38">
        <v>4.996009</v>
      </c>
      <c r="G14" s="38">
        <v>135.55566141761878</v>
      </c>
      <c r="H14" s="39">
        <v>0.7020000000000002</v>
      </c>
      <c r="I14" s="40">
        <v>136.25766141761878</v>
      </c>
      <c r="J14" s="52"/>
      <c r="K14" s="52"/>
      <c r="L14" s="52"/>
      <c r="M14" s="52"/>
      <c r="N14" s="52"/>
      <c r="O14" s="52"/>
      <c r="P14" s="52"/>
      <c r="Q14" s="52"/>
      <c r="R14" s="27"/>
      <c r="S14" s="15"/>
      <c r="T14" s="15"/>
      <c r="U14" s="15"/>
      <c r="V14" s="15"/>
      <c r="W14" s="15"/>
      <c r="X14" s="15"/>
      <c r="Y14" s="15"/>
      <c r="Z14" s="15"/>
    </row>
    <row r="15" spans="1:26" ht="12.75">
      <c r="A15" s="24">
        <v>1986</v>
      </c>
      <c r="B15" s="37">
        <v>195.56843972941365</v>
      </c>
      <c r="C15" s="38">
        <v>19.701</v>
      </c>
      <c r="D15" s="38">
        <v>5.438187</v>
      </c>
      <c r="E15" s="38">
        <v>1.2584180000000003</v>
      </c>
      <c r="F15" s="38">
        <v>4.318808000000001</v>
      </c>
      <c r="G15" s="38">
        <v>164.85202672941367</v>
      </c>
      <c r="H15" s="39">
        <v>0.392</v>
      </c>
      <c r="I15" s="40">
        <v>165.24402672941366</v>
      </c>
      <c r="J15" s="52"/>
      <c r="K15" s="52"/>
      <c r="L15" s="52"/>
      <c r="M15" s="52"/>
      <c r="N15" s="52"/>
      <c r="O15" s="52"/>
      <c r="P15" s="52"/>
      <c r="Q15" s="52"/>
      <c r="R15" s="27"/>
      <c r="S15" s="15"/>
      <c r="T15" s="15"/>
      <c r="U15" s="15"/>
      <c r="V15" s="15"/>
      <c r="W15" s="15"/>
      <c r="X15" s="15"/>
      <c r="Y15" s="15"/>
      <c r="Z15" s="15"/>
    </row>
    <row r="16" spans="1:26" ht="12.75">
      <c r="A16" s="24">
        <v>1987</v>
      </c>
      <c r="B16" s="37">
        <v>189.19935068145688</v>
      </c>
      <c r="C16" s="38">
        <v>19.631</v>
      </c>
      <c r="D16" s="38">
        <v>5.442453</v>
      </c>
      <c r="E16" s="38">
        <v>0.9975580000000001</v>
      </c>
      <c r="F16" s="38">
        <v>4.068678</v>
      </c>
      <c r="G16" s="38">
        <v>159.05966168145687</v>
      </c>
      <c r="H16" s="39">
        <v>0.15300000000000002</v>
      </c>
      <c r="I16" s="40">
        <v>159.21266168145686</v>
      </c>
      <c r="J16" s="52"/>
      <c r="K16" s="52"/>
      <c r="L16" s="52"/>
      <c r="M16" s="52"/>
      <c r="N16" s="52"/>
      <c r="O16" s="52"/>
      <c r="P16" s="52"/>
      <c r="Q16" s="52"/>
      <c r="R16" s="27"/>
      <c r="S16" s="15"/>
      <c r="T16" s="15"/>
      <c r="U16" s="15"/>
      <c r="V16" s="15"/>
      <c r="W16" s="15"/>
      <c r="X16" s="15"/>
      <c r="Y16" s="15"/>
      <c r="Z16" s="15"/>
    </row>
    <row r="17" spans="1:26" ht="12.75">
      <c r="A17" s="24">
        <v>1988</v>
      </c>
      <c r="B17" s="37">
        <v>209.45393613123568</v>
      </c>
      <c r="C17" s="38">
        <v>25.526999999999997</v>
      </c>
      <c r="D17" s="38">
        <v>5.779021999999999</v>
      </c>
      <c r="E17" s="38">
        <v>1.5019179999999999</v>
      </c>
      <c r="F17" s="38">
        <v>4.143695000000001</v>
      </c>
      <c r="G17" s="38">
        <v>172.5023011312357</v>
      </c>
      <c r="H17" s="39">
        <v>0.11100000000000002</v>
      </c>
      <c r="I17" s="40">
        <v>172.6133011312357</v>
      </c>
      <c r="J17" s="52"/>
      <c r="K17" s="52"/>
      <c r="L17" s="52"/>
      <c r="M17" s="52"/>
      <c r="N17" s="52"/>
      <c r="O17" s="52"/>
      <c r="P17" s="52"/>
      <c r="Q17" s="52"/>
      <c r="R17" s="27"/>
      <c r="S17" s="15"/>
      <c r="T17" s="15"/>
      <c r="U17" s="15"/>
      <c r="V17" s="15"/>
      <c r="W17" s="15"/>
      <c r="X17" s="15"/>
      <c r="Y17" s="15"/>
      <c r="Z17" s="15"/>
    </row>
    <row r="18" spans="1:26" ht="12.75">
      <c r="A18" s="24">
        <v>1989</v>
      </c>
      <c r="B18" s="41">
        <f>SUMPRODUCT(--(YEAR(quarterly!$B$3:$B66)=annual!$A18),quarterly!C$3:C66)</f>
        <v>219.01196404044526</v>
      </c>
      <c r="C18" s="41">
        <f>SUMPRODUCT(--(YEAR(quarterly!$B$3:$B66)=annual!$A18),quarterly!D$3:D66)</f>
        <v>29.685</v>
      </c>
      <c r="D18" s="41">
        <f>SUMPRODUCT(--(YEAR(quarterly!$B$3:$B66)=annual!$A18),quarterly!E$3:E66)</f>
        <v>5.735687</v>
      </c>
      <c r="E18" s="41">
        <f>SUMPRODUCT(--(YEAR(quarterly!$B$3:$B66)=annual!$A18),quarterly!F$3:F66)</f>
        <v>1.882585</v>
      </c>
      <c r="F18" s="41">
        <f>SUMPRODUCT(--(YEAR(quarterly!$B$3:$B66)=annual!$A18),quarterly!G$3:G66)</f>
        <v>3.825234</v>
      </c>
      <c r="G18" s="41">
        <f>SUMPRODUCT(--(YEAR(quarterly!$B$3:$B66)=annual!$A18),quarterly!H$3:H66)</f>
        <v>177.88345804044528</v>
      </c>
      <c r="H18" s="41">
        <f>SUMPRODUCT(--(YEAR(quarterly!$B$3:$B66)=annual!$A18),quarterly!I$3:I66)</f>
        <v>0.10200000000000001</v>
      </c>
      <c r="I18" s="42">
        <f>SUMPRODUCT(--(YEAR(quarterly!$B$3:$B66)=annual!$A18),quarterly!J$3:J66)</f>
        <v>177.98545804044528</v>
      </c>
      <c r="J18" s="52"/>
      <c r="K18" s="52"/>
      <c r="L18" s="52"/>
      <c r="M18" s="52"/>
      <c r="N18" s="52"/>
      <c r="O18" s="52"/>
      <c r="P18" s="52"/>
      <c r="Q18" s="52"/>
      <c r="R18" s="27"/>
      <c r="S18" s="15"/>
      <c r="T18" s="15"/>
      <c r="U18" s="15"/>
      <c r="V18" s="15"/>
      <c r="W18" s="15"/>
      <c r="X18" s="15"/>
      <c r="Y18" s="15"/>
      <c r="Z18" s="15"/>
    </row>
    <row r="19" spans="1:26" ht="12.75">
      <c r="A19" s="24">
        <v>1990</v>
      </c>
      <c r="B19" s="41">
        <f>SUMPRODUCT(--(YEAR(quarterly!$B$3:$B67)=annual!$A19),quarterly!C$3:C67)</f>
        <v>217.31173702720378</v>
      </c>
      <c r="C19" s="41">
        <f>SUMPRODUCT(--(YEAR(quarterly!$B$3:$B67)=annual!$A19),quarterly!D$3:D67)</f>
        <v>27.897</v>
      </c>
      <c r="D19" s="41">
        <f>SUMPRODUCT(--(YEAR(quarterly!$B$3:$B67)=annual!$A19),quarterly!E$3:E67)</f>
        <v>6.009558999999999</v>
      </c>
      <c r="E19" s="41">
        <f>SUMPRODUCT(--(YEAR(quarterly!$B$3:$B67)=annual!$A19),quarterly!F$3:F67)</f>
        <v>2.206718</v>
      </c>
      <c r="F19" s="41">
        <f>SUMPRODUCT(--(YEAR(quarterly!$B$3:$B67)=annual!$A19),quarterly!G$3:G67)</f>
        <v>3.585352</v>
      </c>
      <c r="G19" s="41">
        <f>SUMPRODUCT(--(YEAR(quarterly!$B$3:$B67)=annual!$A19),quarterly!H$3:H67)</f>
        <v>177.6131080272038</v>
      </c>
      <c r="H19" s="41">
        <f>SUMPRODUCT(--(YEAR(quarterly!$B$3:$B67)=annual!$A19),quarterly!I$3:I67)</f>
        <v>0.069</v>
      </c>
      <c r="I19" s="42">
        <f>SUMPRODUCT(--(YEAR(quarterly!$B$3:$B67)=annual!$A19),quarterly!J$3:J67)</f>
        <v>177.6821080272038</v>
      </c>
      <c r="J19" s="52"/>
      <c r="K19" s="52"/>
      <c r="L19" s="52"/>
      <c r="M19" s="52"/>
      <c r="N19" s="52"/>
      <c r="O19" s="52"/>
      <c r="P19" s="52"/>
      <c r="Q19" s="52"/>
      <c r="R19" s="27"/>
      <c r="S19" s="15"/>
      <c r="T19" s="15"/>
      <c r="U19" s="15"/>
      <c r="V19" s="15"/>
      <c r="W19" s="15"/>
      <c r="X19" s="15"/>
      <c r="Y19" s="15"/>
      <c r="Z19" s="15"/>
    </row>
    <row r="20" spans="1:26" ht="12.75">
      <c r="A20" s="24">
        <v>1991</v>
      </c>
      <c r="B20" s="41">
        <f>SUMPRODUCT(--(YEAR(quarterly!$B$3:$B68)=annual!$A20),quarterly!C$3:C68)</f>
        <v>228.3113869313027</v>
      </c>
      <c r="C20" s="41">
        <f>SUMPRODUCT(--(YEAR(quarterly!$B$3:$B68)=annual!$A20),quarterly!D$3:D68)</f>
        <v>22.113</v>
      </c>
      <c r="D20" s="41">
        <f>SUMPRODUCT(--(YEAR(quarterly!$B$3:$B68)=annual!$A20),quarterly!E$3:E68)</f>
        <v>7.076047</v>
      </c>
      <c r="E20" s="41">
        <f>SUMPRODUCT(--(YEAR(quarterly!$B$3:$B68)=annual!$A20),quarterly!F$3:F68)</f>
        <v>2.446333</v>
      </c>
      <c r="F20" s="41">
        <f>SUMPRODUCT(--(YEAR(quarterly!$B$3:$B68)=annual!$A20),quarterly!G$3:G68)</f>
        <v>3.654516</v>
      </c>
      <c r="G20" s="41">
        <f>SUMPRODUCT(--(YEAR(quarterly!$B$3:$B68)=annual!$A20),quarterly!H$3:H68)</f>
        <v>193.0214909313027</v>
      </c>
      <c r="H20" s="41">
        <f>SUMPRODUCT(--(YEAR(quarterly!$B$3:$B68)=annual!$A20),quarterly!I$3:I68)</f>
        <v>0</v>
      </c>
      <c r="I20" s="42">
        <f>SUMPRODUCT(--(YEAR(quarterly!$B$3:$B68)=annual!$A20),quarterly!J$3:J68)</f>
        <v>193.0214909313027</v>
      </c>
      <c r="J20" s="52"/>
      <c r="K20" s="52"/>
      <c r="L20" s="52"/>
      <c r="M20" s="52"/>
      <c r="N20" s="52"/>
      <c r="O20" s="52"/>
      <c r="P20" s="52"/>
      <c r="Q20" s="52"/>
      <c r="R20" s="27"/>
      <c r="S20" s="15"/>
      <c r="T20" s="15"/>
      <c r="U20" s="15"/>
      <c r="V20" s="15"/>
      <c r="W20" s="15"/>
      <c r="X20" s="15"/>
      <c r="Y20" s="15"/>
      <c r="Z20" s="15"/>
    </row>
    <row r="21" spans="1:26" ht="12.75">
      <c r="A21" s="24">
        <v>1992</v>
      </c>
      <c r="B21" s="41">
        <f>SUMPRODUCT(--(YEAR(quarterly!$B$3:$B69)=annual!$A21),quarterly!C$3:C69)</f>
        <v>243.23273039459036</v>
      </c>
      <c r="C21" s="41">
        <f>SUMPRODUCT(--(YEAR(quarterly!$B$3:$B69)=annual!$A21),quarterly!D$3:D69)</f>
        <v>25.146000000000004</v>
      </c>
      <c r="D21" s="41">
        <f>SUMPRODUCT(--(YEAR(quarterly!$B$3:$B69)=annual!$A21),quarterly!E$3:E69)</f>
        <v>7.692055000000001</v>
      </c>
      <c r="E21" s="41">
        <f>SUMPRODUCT(--(YEAR(quarterly!$B$3:$B69)=annual!$A21),quarterly!F$3:F69)</f>
        <v>1.8848410000000002</v>
      </c>
      <c r="F21" s="41">
        <f>SUMPRODUCT(--(YEAR(quarterly!$B$3:$B69)=annual!$A21),quarterly!G$3:G69)</f>
        <v>4.3</v>
      </c>
      <c r="G21" s="41">
        <f>SUMPRODUCT(--(YEAR(quarterly!$B$3:$B69)=annual!$A21),quarterly!H$3:H69)</f>
        <v>204.20983439459036</v>
      </c>
      <c r="H21" s="41">
        <f>SUMPRODUCT(--(YEAR(quarterly!$B$3:$B69)=annual!$A21),quarterly!I$3:I69)</f>
        <v>0</v>
      </c>
      <c r="I21" s="42">
        <f>SUMPRODUCT(--(YEAR(quarterly!$B$3:$B69)=annual!$A21),quarterly!J$3:J69)</f>
        <v>204.20983439459036</v>
      </c>
      <c r="J21" s="52"/>
      <c r="K21" s="52"/>
      <c r="L21" s="52"/>
      <c r="M21" s="52"/>
      <c r="N21" s="52"/>
      <c r="O21" s="52"/>
      <c r="P21" s="52"/>
      <c r="Q21" s="52"/>
      <c r="R21" s="27"/>
      <c r="S21" s="15"/>
      <c r="T21" s="15"/>
      <c r="U21" s="15"/>
      <c r="V21" s="15"/>
      <c r="W21" s="15"/>
      <c r="X21" s="15"/>
      <c r="Y21" s="15"/>
      <c r="Z21" s="15"/>
    </row>
    <row r="22" spans="1:26" ht="12.75">
      <c r="A22" s="24">
        <v>1993</v>
      </c>
      <c r="B22" s="41">
        <f>SUMPRODUCT(--(YEAR(quarterly!$B$3:$B70)=annual!$A22),quarterly!C$3:C70)</f>
        <v>237.69612369321186</v>
      </c>
      <c r="C22" s="41">
        <f>SUMPRODUCT(--(YEAR(quarterly!$B$3:$B70)=annual!$A22),quarterly!D$3:D70)</f>
        <v>24.790999999999997</v>
      </c>
      <c r="D22" s="41">
        <f>SUMPRODUCT(--(YEAR(quarterly!$B$3:$B70)=annual!$A22),quarterly!E$3:E70)</f>
        <v>7.979633</v>
      </c>
      <c r="E22" s="41">
        <f>SUMPRODUCT(--(YEAR(quarterly!$B$3:$B70)=annual!$A22),quarterly!F$3:F70)</f>
        <v>1.5652179999999998</v>
      </c>
      <c r="F22" s="41">
        <f>SUMPRODUCT(--(YEAR(quarterly!$B$3:$B70)=annual!$A22),quarterly!G$3:G70)</f>
        <v>4.405377</v>
      </c>
      <c r="G22" s="41">
        <f>SUMPRODUCT(--(YEAR(quarterly!$B$3:$B70)=annual!$A22),quarterly!H$3:H70)</f>
        <v>198.95489569321185</v>
      </c>
      <c r="H22" s="41">
        <f>SUMPRODUCT(--(YEAR(quarterly!$B$3:$B70)=annual!$A22),quarterly!I$3:I70)</f>
        <v>0</v>
      </c>
      <c r="I22" s="42">
        <f>SUMPRODUCT(--(YEAR(quarterly!$B$3:$B70)=annual!$A22),quarterly!J$3:J70)</f>
        <v>198.95489569321185</v>
      </c>
      <c r="J22" s="52"/>
      <c r="K22" s="52"/>
      <c r="L22" s="52"/>
      <c r="M22" s="52"/>
      <c r="N22" s="52"/>
      <c r="O22" s="52"/>
      <c r="P22" s="52"/>
      <c r="Q22" s="52"/>
      <c r="R22" s="27"/>
      <c r="S22" s="15"/>
      <c r="T22" s="15"/>
      <c r="U22" s="15"/>
      <c r="V22" s="15"/>
      <c r="W22" s="15"/>
      <c r="X22" s="15"/>
      <c r="Y22" s="15"/>
      <c r="Z22" s="15"/>
    </row>
    <row r="23" spans="1:26" ht="12.75">
      <c r="A23" s="24">
        <v>1994</v>
      </c>
      <c r="B23" s="41">
        <f>SUMPRODUCT(--(YEAR(quarterly!$B$3:$B71)=annual!$A23),quarterly!C$3:C71)</f>
        <v>227.83876160481617</v>
      </c>
      <c r="C23" s="41">
        <f>SUMPRODUCT(--(YEAR(quarterly!$B$3:$B71)=annual!$A23),quarterly!D$3:D71)</f>
        <v>28.662</v>
      </c>
      <c r="D23" s="41">
        <f>SUMPRODUCT(--(YEAR(quarterly!$B$3:$B71)=annual!$A23),quarterly!E$3:E71)</f>
        <v>8.143372000000001</v>
      </c>
      <c r="E23" s="41">
        <f>SUMPRODUCT(--(YEAR(quarterly!$B$3:$B71)=annual!$A23),quarterly!F$3:F71)</f>
        <v>1.846845</v>
      </c>
      <c r="F23" s="41">
        <f>SUMPRODUCT(--(YEAR(quarterly!$B$3:$B71)=annual!$A23),quarterly!G$3:G71)</f>
        <v>4.774875</v>
      </c>
      <c r="G23" s="41">
        <f>SUMPRODUCT(--(YEAR(quarterly!$B$3:$B71)=annual!$A23),quarterly!H$3:H71)</f>
        <v>184.41166960481618</v>
      </c>
      <c r="H23" s="41">
        <f>SUMPRODUCT(--(YEAR(quarterly!$B$3:$B71)=annual!$A23),quarterly!I$3:I71)</f>
        <v>0</v>
      </c>
      <c r="I23" s="42">
        <f>SUMPRODUCT(--(YEAR(quarterly!$B$3:$B71)=annual!$A23),quarterly!J$3:J71)</f>
        <v>184.41166960481618</v>
      </c>
      <c r="J23" s="52"/>
      <c r="K23" s="52"/>
      <c r="L23" s="52"/>
      <c r="M23" s="52"/>
      <c r="N23" s="52"/>
      <c r="O23" s="52"/>
      <c r="P23" s="52"/>
      <c r="Q23" s="52"/>
      <c r="R23" s="27"/>
      <c r="S23" s="15"/>
      <c r="T23" s="15"/>
      <c r="U23" s="15"/>
      <c r="V23" s="15"/>
      <c r="W23" s="15"/>
      <c r="X23" s="15"/>
      <c r="Y23" s="15"/>
      <c r="Z23" s="15"/>
    </row>
    <row r="24" spans="1:26" ht="12.75">
      <c r="A24" s="24">
        <v>1995</v>
      </c>
      <c r="B24" s="41">
        <f>SUMPRODUCT(--(YEAR(quarterly!$B$3:$B72)=annual!$A24),quarterly!C$3:C72)</f>
        <v>207.66542722687555</v>
      </c>
      <c r="C24" s="41">
        <f>SUMPRODUCT(--(YEAR(quarterly!$B$3:$B72)=annual!$A24),quarterly!D$3:D72)</f>
        <v>19.411</v>
      </c>
      <c r="D24" s="41">
        <f>SUMPRODUCT(--(YEAR(quarterly!$B$3:$B72)=annual!$A24),quarterly!E$3:E72)</f>
        <v>7.6128160000000005</v>
      </c>
      <c r="E24" s="41">
        <f>SUMPRODUCT(--(YEAR(quarterly!$B$3:$B72)=annual!$A24),quarterly!F$3:F72)</f>
        <v>1.238082</v>
      </c>
      <c r="F24" s="41">
        <f>SUMPRODUCT(--(YEAR(quarterly!$B$3:$B72)=annual!$A24),quarterly!G$3:G72)</f>
        <v>4.720312</v>
      </c>
      <c r="G24" s="41">
        <f>SUMPRODUCT(--(YEAR(quarterly!$B$3:$B72)=annual!$A24),quarterly!H$3:H72)</f>
        <v>174.68321722687557</v>
      </c>
      <c r="H24" s="41">
        <f>SUMPRODUCT(--(YEAR(quarterly!$B$3:$B72)=annual!$A24),quarterly!I$3:I72)</f>
        <v>0</v>
      </c>
      <c r="I24" s="42">
        <f>SUMPRODUCT(--(YEAR(quarterly!$B$3:$B72)=annual!$A24),quarterly!J$3:J72)</f>
        <v>174.68321722687557</v>
      </c>
      <c r="J24" s="52"/>
      <c r="K24" s="52"/>
      <c r="L24" s="52"/>
      <c r="M24" s="52"/>
      <c r="N24" s="52"/>
      <c r="O24" s="52"/>
      <c r="P24" s="52"/>
      <c r="Q24" s="52"/>
      <c r="R24" s="27"/>
      <c r="S24" s="15"/>
      <c r="T24" s="15"/>
      <c r="U24" s="15"/>
      <c r="V24" s="15"/>
      <c r="W24" s="15"/>
      <c r="X24" s="15"/>
      <c r="Y24" s="15"/>
      <c r="Z24" s="15"/>
    </row>
    <row r="25" spans="1:26" ht="12.75">
      <c r="A25" s="24">
        <v>1996</v>
      </c>
      <c r="B25" s="41">
        <f>SUMPRODUCT(--(YEAR(quarterly!$B$3:$B73)=annual!$A25),quarterly!C$3:C73)</f>
        <v>243.619837653395</v>
      </c>
      <c r="C25" s="41">
        <f>SUMPRODUCT(--(YEAR(quarterly!$B$3:$B73)=annual!$A25),quarterly!D$3:D73)</f>
        <v>27.668</v>
      </c>
      <c r="D25" s="41">
        <f>SUMPRODUCT(--(YEAR(quarterly!$B$3:$B73)=annual!$A25),quarterly!E$3:E73)</f>
        <v>8.942394800995025</v>
      </c>
      <c r="E25" s="41">
        <f>SUMPRODUCT(--(YEAR(quarterly!$B$3:$B73)=annual!$A25),quarterly!F$3:F73)</f>
        <v>2.475257</v>
      </c>
      <c r="F25" s="41">
        <f>SUMPRODUCT(--(YEAR(quarterly!$B$3:$B73)=annual!$A25),quarterly!G$3:G73)</f>
        <v>5.430866</v>
      </c>
      <c r="G25" s="41">
        <f>SUMPRODUCT(--(YEAR(quarterly!$B$3:$B73)=annual!$A25),quarterly!H$3:H73)</f>
        <v>199.10331985239998</v>
      </c>
      <c r="H25" s="41">
        <f>SUMPRODUCT(--(YEAR(quarterly!$B$3:$B73)=annual!$A25),quarterly!I$3:I73)</f>
        <v>0</v>
      </c>
      <c r="I25" s="42">
        <f>SUMPRODUCT(--(YEAR(quarterly!$B$3:$B73)=annual!$A25),quarterly!J$3:J73)</f>
        <v>199.10331985239998</v>
      </c>
      <c r="J25" s="52"/>
      <c r="K25" s="52"/>
      <c r="L25" s="52"/>
      <c r="M25" s="52"/>
      <c r="N25" s="52"/>
      <c r="O25" s="52"/>
      <c r="P25" s="52"/>
      <c r="Q25" s="52"/>
      <c r="R25" s="27"/>
      <c r="S25" s="15"/>
      <c r="T25" s="15"/>
      <c r="U25" s="15"/>
      <c r="V25" s="15"/>
      <c r="W25" s="15"/>
      <c r="X25" s="15"/>
      <c r="Y25" s="15"/>
      <c r="Z25" s="15"/>
    </row>
    <row r="26" spans="1:26" ht="12.75">
      <c r="A26" s="24">
        <v>1997</v>
      </c>
      <c r="B26" s="41">
        <f>SUMPRODUCT(--(YEAR(quarterly!$B$3:$B74)=annual!$A26),quarterly!C$3:C74)</f>
        <v>253.4255261151237</v>
      </c>
      <c r="C26" s="41">
        <f>SUMPRODUCT(--(YEAR(quarterly!$B$3:$B74)=annual!$A26),quarterly!D$3:D74)</f>
        <v>20.479</v>
      </c>
      <c r="D26" s="41">
        <f>SUMPRODUCT(--(YEAR(quarterly!$B$3:$B74)=annual!$A26),quarterly!E$3:E74)</f>
        <v>9.783323547263683</v>
      </c>
      <c r="E26" s="41">
        <f>SUMPRODUCT(--(YEAR(quarterly!$B$3:$B74)=annual!$A26),quarterly!F$3:F74)</f>
        <v>3.96867980569</v>
      </c>
      <c r="F26" s="41">
        <f>SUMPRODUCT(--(YEAR(quarterly!$B$3:$B74)=annual!$A26),quarterly!G$3:G74)</f>
        <v>5.7618849999999995</v>
      </c>
      <c r="G26" s="41">
        <f>SUMPRODUCT(--(YEAR(quarterly!$B$3:$B74)=annual!$A26),quarterly!H$3:H74)</f>
        <v>213.43263776217</v>
      </c>
      <c r="H26" s="41">
        <f>SUMPRODUCT(--(YEAR(quarterly!$B$3:$B74)=annual!$A26),quarterly!I$3:I74)</f>
        <v>0</v>
      </c>
      <c r="I26" s="42">
        <f>SUMPRODUCT(--(YEAR(quarterly!$B$3:$B74)=annual!$A26),quarterly!J$3:J74)</f>
        <v>213.43263776217</v>
      </c>
      <c r="J26" s="52"/>
      <c r="K26" s="52"/>
      <c r="L26" s="52"/>
      <c r="M26" s="52"/>
      <c r="N26" s="52"/>
      <c r="O26" s="52"/>
      <c r="P26" s="52"/>
      <c r="Q26" s="52"/>
      <c r="R26" s="27"/>
      <c r="S26" s="15"/>
      <c r="T26" s="15"/>
      <c r="U26" s="15"/>
      <c r="V26" s="15"/>
      <c r="W26" s="15"/>
      <c r="X26" s="15"/>
      <c r="Y26" s="15"/>
      <c r="Z26" s="15"/>
    </row>
    <row r="27" spans="1:26" ht="12.75">
      <c r="A27" s="24">
        <v>1998</v>
      </c>
      <c r="B27" s="41">
        <f>SUMPRODUCT(--(YEAR(quarterly!$B$3:$B75)=annual!$A27),quarterly!C$3:C75)</f>
        <v>226.8520998504684</v>
      </c>
      <c r="C27" s="41">
        <f>SUMPRODUCT(--(YEAR(quarterly!$B$3:$B75)=annual!$A27),quarterly!D$3:D75)</f>
        <v>21.12</v>
      </c>
      <c r="D27" s="41">
        <f>SUMPRODUCT(--(YEAR(quarterly!$B$3:$B75)=annual!$A27),quarterly!E$3:E75)</f>
        <v>9.543677696517413</v>
      </c>
      <c r="E27" s="41">
        <f>SUMPRODUCT(--(YEAR(quarterly!$B$3:$B75)=annual!$A27),quarterly!F$3:F75)</f>
        <v>3.091950597265</v>
      </c>
      <c r="F27" s="41">
        <f>SUMPRODUCT(--(YEAR(quarterly!$B$3:$B75)=annual!$A27),quarterly!G$3:G75)</f>
        <v>5.56754203635</v>
      </c>
      <c r="G27" s="41">
        <f>SUMPRODUCT(--(YEAR(quarterly!$B$3:$B75)=annual!$A27),quarterly!H$3:H75)</f>
        <v>187.52892952033602</v>
      </c>
      <c r="H27" s="41">
        <f>SUMPRODUCT(--(YEAR(quarterly!$B$3:$B75)=annual!$A27),quarterly!I$3:I75)</f>
        <v>0</v>
      </c>
      <c r="I27" s="42">
        <f>SUMPRODUCT(--(YEAR(quarterly!$B$3:$B75)=annual!$A27),quarterly!J$3:J75)</f>
        <v>187.52892952033602</v>
      </c>
      <c r="J27" s="52"/>
      <c r="K27" s="52"/>
      <c r="L27" s="52"/>
      <c r="M27" s="52"/>
      <c r="N27" s="52"/>
      <c r="O27" s="52"/>
      <c r="P27" s="52"/>
      <c r="Q27" s="52"/>
      <c r="R27" s="27"/>
      <c r="S27" s="15"/>
      <c r="T27" s="15"/>
      <c r="U27" s="15"/>
      <c r="V27" s="15"/>
      <c r="W27" s="15"/>
      <c r="X27" s="15"/>
      <c r="Y27" s="15"/>
      <c r="Z27" s="15"/>
    </row>
    <row r="28" spans="1:26" ht="12.75">
      <c r="A28" s="24">
        <v>1999</v>
      </c>
      <c r="B28" s="41">
        <f>SUMPRODUCT(--(YEAR(quarterly!$B$3:$B76)=annual!$A28),quarterly!C$3:C76)</f>
        <v>253.47245404920858</v>
      </c>
      <c r="C28" s="41">
        <f>SUMPRODUCT(--(YEAR(quarterly!$B$3:$B76)=annual!$A28),quarterly!D$3:D76)</f>
        <v>17.738</v>
      </c>
      <c r="D28" s="41">
        <f>SUMPRODUCT(--(YEAR(quarterly!$B$3:$B76)=annual!$A28),quarterly!E$3:E76)</f>
        <v>10.02222290506079</v>
      </c>
      <c r="E28" s="41">
        <f>SUMPRODUCT(--(YEAR(quarterly!$B$3:$B76)=annual!$A28),quarterly!F$3:F76)</f>
        <v>1.9405459999999999</v>
      </c>
      <c r="F28" s="41">
        <f>SUMPRODUCT(--(YEAR(quarterly!$B$3:$B76)=annual!$A28),quarterly!G$3:G76)</f>
        <v>5.562718</v>
      </c>
      <c r="G28" s="41">
        <f>SUMPRODUCT(--(YEAR(quarterly!$B$3:$B76)=annual!$A28),quarterly!H$3:H76)</f>
        <v>218.11586998967317</v>
      </c>
      <c r="H28" s="41">
        <f>SUMPRODUCT(--(YEAR(quarterly!$B$3:$B76)=annual!$A28),quarterly!I$3:I76)</f>
        <v>0</v>
      </c>
      <c r="I28" s="42">
        <f>SUMPRODUCT(--(YEAR(quarterly!$B$3:$B76)=annual!$A28),quarterly!J$3:J76)</f>
        <v>218.11586998967317</v>
      </c>
      <c r="J28" s="52"/>
      <c r="K28" s="52"/>
      <c r="L28" s="52"/>
      <c r="M28" s="52"/>
      <c r="N28" s="52"/>
      <c r="O28" s="52"/>
      <c r="P28" s="52"/>
      <c r="Q28" s="52"/>
      <c r="R28" s="27"/>
      <c r="S28" s="15"/>
      <c r="T28" s="15"/>
      <c r="U28" s="15"/>
      <c r="V28" s="15"/>
      <c r="W28" s="15"/>
      <c r="X28" s="15"/>
      <c r="Y28" s="15"/>
      <c r="Z28" s="15"/>
    </row>
    <row r="29" spans="1:26" ht="12.75">
      <c r="A29" s="24">
        <v>2000</v>
      </c>
      <c r="B29" s="41">
        <f>SUMPRODUCT(--(YEAR(quarterly!$B$3:$B77)=annual!$A29),quarterly!C$3:C77)</f>
        <v>254.17202511144</v>
      </c>
      <c r="C29" s="41">
        <f>SUMPRODUCT(--(YEAR(quarterly!$B$3:$B77)=annual!$A29),quarterly!D$3:D77)</f>
        <v>6.853582</v>
      </c>
      <c r="D29" s="41">
        <f>SUMPRODUCT(--(YEAR(quarterly!$B$3:$B77)=annual!$A29),quarterly!E$3:E77)</f>
        <v>10.470514170467727</v>
      </c>
      <c r="E29" s="41">
        <f>SUMPRODUCT(--(YEAR(quarterly!$B$3:$B77)=annual!$A29),quarterly!F$3:F77)</f>
        <v>1.6361910000000002</v>
      </c>
      <c r="F29" s="41">
        <f>SUMPRODUCT(--(YEAR(quarterly!$B$3:$B77)=annual!$A29),quarterly!G$3:G77)</f>
        <v>5.511565737056969</v>
      </c>
      <c r="G29" s="41">
        <f>SUMPRODUCT(--(YEAR(quarterly!$B$3:$B77)=annual!$A29),quarterly!H$3:H77)</f>
        <v>229.70017220391532</v>
      </c>
      <c r="H29" s="41">
        <f>SUMPRODUCT(--(YEAR(quarterly!$B$3:$B77)=annual!$A29),quarterly!I$3:I77)</f>
        <v>0</v>
      </c>
      <c r="I29" s="42">
        <f>SUMPRODUCT(--(YEAR(quarterly!$B$3:$B77)=annual!$A29),quarterly!J$3:J77)</f>
        <v>229.70017220391532</v>
      </c>
      <c r="J29" s="52"/>
      <c r="K29" s="52"/>
      <c r="L29" s="52"/>
      <c r="M29" s="52"/>
      <c r="N29" s="52"/>
      <c r="O29" s="52"/>
      <c r="P29" s="52"/>
      <c r="Q29" s="52"/>
      <c r="R29" s="27"/>
      <c r="S29" s="15"/>
      <c r="T29" s="15"/>
      <c r="U29" s="15"/>
      <c r="V29" s="15"/>
      <c r="W29" s="15"/>
      <c r="X29" s="15"/>
      <c r="Y29" s="15"/>
      <c r="Z29" s="15"/>
    </row>
    <row r="30" spans="1:26" ht="12.75">
      <c r="A30" s="24">
        <v>2001</v>
      </c>
      <c r="B30" s="41">
        <f>SUMPRODUCT(--(YEAR(quarterly!$B$3:$B78)=annual!$A30),quarterly!C$3:C78)</f>
        <v>265.22207306459995</v>
      </c>
      <c r="C30" s="41">
        <f>SUMPRODUCT(--(YEAR(quarterly!$B$3:$B78)=annual!$A30),quarterly!D$3:D78)</f>
        <v>3.592939</v>
      </c>
      <c r="D30" s="41">
        <f>SUMPRODUCT(--(YEAR(quarterly!$B$3:$B78)=annual!$A30),quarterly!E$3:E78)</f>
        <v>11.534094830822088</v>
      </c>
      <c r="E30" s="41">
        <f>SUMPRODUCT(--(YEAR(quarterly!$B$3:$B78)=annual!$A30),quarterly!F$3:F78)</f>
        <v>2.592263</v>
      </c>
      <c r="F30" s="41">
        <f>SUMPRODUCT(--(YEAR(quarterly!$B$3:$B78)=annual!$A30),quarterly!G$3:G78)</f>
        <v>5.8257934995854725</v>
      </c>
      <c r="G30" s="41">
        <f>SUMPRODUCT(--(YEAR(quarterly!$B$3:$B78)=annual!$A30),quarterly!H$3:H78)</f>
        <v>241.67698273419242</v>
      </c>
      <c r="H30" s="41">
        <f>SUMPRODUCT(--(YEAR(quarterly!$B$3:$B78)=annual!$A30),quarterly!I$3:I78)</f>
        <v>0</v>
      </c>
      <c r="I30" s="42">
        <f>SUMPRODUCT(--(YEAR(quarterly!$B$3:$B78)=annual!$A30),quarterly!J$3:J78)</f>
        <v>241.67698273419242</v>
      </c>
      <c r="J30" s="52"/>
      <c r="K30" s="52"/>
      <c r="L30" s="52"/>
      <c r="M30" s="52"/>
      <c r="N30" s="52"/>
      <c r="O30" s="52"/>
      <c r="P30" s="52"/>
      <c r="Q30" s="52"/>
      <c r="R30" s="27"/>
      <c r="S30" s="15"/>
      <c r="T30" s="15"/>
      <c r="U30" s="15"/>
      <c r="V30" s="15"/>
      <c r="W30" s="15"/>
      <c r="X30" s="15"/>
      <c r="Y30" s="15"/>
      <c r="Z30" s="15"/>
    </row>
    <row r="31" spans="1:26" ht="12.75">
      <c r="A31" s="24">
        <v>2002</v>
      </c>
      <c r="B31" s="41">
        <f>SUMPRODUCT(--(YEAR(quarterly!$B$3:$B79)=annual!$A31),quarterly!C$3:C79)</f>
        <v>248.78928929253001</v>
      </c>
      <c r="C31" s="41">
        <f>SUMPRODUCT(--(YEAR(quarterly!$B$3:$B79)=annual!$A31),quarterly!D$3:D79)</f>
        <v>0.495658</v>
      </c>
      <c r="D31" s="41">
        <f>SUMPRODUCT(--(YEAR(quarterly!$B$3:$B79)=annual!$A31),quarterly!E$3:E79)</f>
        <v>11.400021990691277</v>
      </c>
      <c r="E31" s="41">
        <f>SUMPRODUCT(--(YEAR(quarterly!$B$3:$B79)=annual!$A31),quarterly!F$3:F79)</f>
        <v>1.60706</v>
      </c>
      <c r="F31" s="41">
        <f>SUMPRODUCT(--(YEAR(quarterly!$B$3:$B79)=annual!$A31),quarterly!G$3:G79)</f>
        <v>5.6657142760544374</v>
      </c>
      <c r="G31" s="41">
        <f>SUMPRODUCT(--(YEAR(quarterly!$B$3:$B79)=annual!$A31),quarterly!H$3:H79)</f>
        <v>229.62083502578432</v>
      </c>
      <c r="H31" s="41">
        <f>SUMPRODUCT(--(YEAR(quarterly!$B$3:$B79)=annual!$A31),quarterly!I$3:I79)</f>
        <v>0</v>
      </c>
      <c r="I31" s="42">
        <f>SUMPRODUCT(--(YEAR(quarterly!$B$3:$B79)=annual!$A31),quarterly!J$3:J79)</f>
        <v>229.62083502578432</v>
      </c>
      <c r="J31" s="52"/>
      <c r="K31" s="52"/>
      <c r="L31" s="52"/>
      <c r="M31" s="52"/>
      <c r="N31" s="52"/>
      <c r="O31" s="52"/>
      <c r="P31" s="52"/>
      <c r="Q31" s="52"/>
      <c r="R31" s="27"/>
      <c r="S31" s="15"/>
      <c r="T31" s="15"/>
      <c r="U31" s="15"/>
      <c r="V31" s="15"/>
      <c r="W31" s="15"/>
      <c r="X31" s="15"/>
      <c r="Y31" s="15"/>
      <c r="Z31" s="15"/>
    </row>
    <row r="32" spans="1:26" ht="12.75">
      <c r="A32" s="24">
        <v>2003</v>
      </c>
      <c r="B32" s="41">
        <f>SUMPRODUCT(--(YEAR(quarterly!$B$3:$B80)=annual!$A32),quarterly!C$3:C80)</f>
        <v>189.63792327494002</v>
      </c>
      <c r="C32" s="41">
        <f>SUMPRODUCT(--(YEAR(quarterly!$B$3:$B80)=annual!$A32),quarterly!D$3:D80)</f>
        <v>0.009262</v>
      </c>
      <c r="D32" s="41">
        <f>SUMPRODUCT(--(YEAR(quarterly!$B$3:$B80)=annual!$A32),quarterly!E$3:E80)</f>
        <v>9.098340584774188</v>
      </c>
      <c r="E32" s="41">
        <f>SUMPRODUCT(--(YEAR(quarterly!$B$3:$B80)=annual!$A32),quarterly!F$3:F80)</f>
        <v>1.07759</v>
      </c>
      <c r="F32" s="41">
        <f>SUMPRODUCT(--(YEAR(quarterly!$B$3:$B80)=annual!$A32),quarterly!G$3:G80)</f>
        <v>5.702789307199371</v>
      </c>
      <c r="G32" s="41">
        <f>SUMPRODUCT(--(YEAR(quarterly!$B$3:$B80)=annual!$A32),quarterly!H$3:H80)</f>
        <v>173.74994138296645</v>
      </c>
      <c r="H32" s="41">
        <f>SUMPRODUCT(--(YEAR(quarterly!$B$3:$B80)=annual!$A32),quarterly!I$3:I80)</f>
        <v>0</v>
      </c>
      <c r="I32" s="42">
        <f>SUMPRODUCT(--(YEAR(quarterly!$B$3:$B80)=annual!$A32),quarterly!J$3:J80)</f>
        <v>173.74994138296645</v>
      </c>
      <c r="J32" s="52"/>
      <c r="K32" s="52"/>
      <c r="L32" s="52"/>
      <c r="M32" s="52"/>
      <c r="N32" s="52"/>
      <c r="O32" s="52"/>
      <c r="P32" s="52"/>
      <c r="Q32" s="52"/>
      <c r="R32" s="27"/>
      <c r="S32" s="15"/>
      <c r="T32" s="15"/>
      <c r="U32" s="15"/>
      <c r="V32" s="15"/>
      <c r="W32" s="15"/>
      <c r="X32" s="15"/>
      <c r="Y32" s="15"/>
      <c r="Z32" s="15"/>
    </row>
    <row r="33" spans="1:26" ht="12.75">
      <c r="A33" s="24">
        <v>2004</v>
      </c>
      <c r="B33" s="41">
        <f>SUMPRODUCT(--(YEAR(quarterly!$B$3:$B81)=annual!$A33),quarterly!C$3:C81)</f>
        <v>171.29891150204</v>
      </c>
      <c r="C33" s="41">
        <f>SUMPRODUCT(--(YEAR(quarterly!$B$3:$B81)=annual!$A33),quarterly!D$3:D81)</f>
        <v>0</v>
      </c>
      <c r="D33" s="41">
        <f>SUMPRODUCT(--(YEAR(quarterly!$B$3:$B81)=annual!$A33),quarterly!E$3:E81)</f>
        <v>9.132592562457956</v>
      </c>
      <c r="E33" s="41">
        <f>SUMPRODUCT(--(YEAR(quarterly!$B$3:$B81)=annual!$A33),quarterly!F$3:F81)</f>
        <v>0.903737</v>
      </c>
      <c r="F33" s="41">
        <f>SUMPRODUCT(--(YEAR(quarterly!$B$3:$B81)=annual!$A33),quarterly!G$3:G81)</f>
        <v>5.388214217807299</v>
      </c>
      <c r="G33" s="41">
        <f>SUMPRODUCT(--(YEAR(quarterly!$B$3:$B81)=annual!$A33),quarterly!H$3:H81)</f>
        <v>155.87436772177472</v>
      </c>
      <c r="H33" s="41">
        <f>SUMPRODUCT(--(YEAR(quarterly!$B$3:$B81)=annual!$A33),quarterly!I$3:I81)</f>
        <v>0</v>
      </c>
      <c r="I33" s="42">
        <f>SUMPRODUCT(--(YEAR(quarterly!$B$3:$B81)=annual!$A33),quarterly!J$3:J81)</f>
        <v>155.87436772177472</v>
      </c>
      <c r="J33" s="52"/>
      <c r="K33" s="52"/>
      <c r="L33" s="52"/>
      <c r="M33" s="52"/>
      <c r="N33" s="52"/>
      <c r="O33" s="52"/>
      <c r="P33" s="52"/>
      <c r="Q33" s="52"/>
      <c r="R33" s="27"/>
      <c r="S33" s="15"/>
      <c r="T33" s="15"/>
      <c r="U33" s="15"/>
      <c r="V33" s="15"/>
      <c r="W33" s="15"/>
      <c r="X33" s="15"/>
      <c r="Y33" s="15"/>
      <c r="Z33" s="15"/>
    </row>
    <row r="34" spans="1:26" ht="12.75">
      <c r="A34" s="24">
        <v>2005</v>
      </c>
      <c r="B34" s="41">
        <f>SUMPRODUCT(--(YEAR(quarterly!$B$3:$B82)=annual!$A34),quarterly!C$3:C82)</f>
        <v>160.21197130082</v>
      </c>
      <c r="C34" s="41">
        <f>SUMPRODUCT(--(YEAR(quarterly!$B$3:$B82)=annual!$A34),quarterly!D$3:D82)</f>
        <v>0.503014</v>
      </c>
      <c r="D34" s="41">
        <f>SUMPRODUCT(--(YEAR(quarterly!$B$3:$B82)=annual!$A34),quarterly!E$3:E82)</f>
        <v>8.757346825393679</v>
      </c>
      <c r="E34" s="41">
        <f>SUMPRODUCT(--(YEAR(quarterly!$B$3:$B82)=annual!$A34),quarterly!F$3:F82)</f>
        <v>0.784686</v>
      </c>
      <c r="F34" s="41">
        <f>SUMPRODUCT(--(YEAR(quarterly!$B$3:$B82)=annual!$A34),quarterly!G$3:G82)</f>
        <v>5.350740941629861</v>
      </c>
      <c r="G34" s="41">
        <f>SUMPRODUCT(--(YEAR(quarterly!$B$3:$B82)=annual!$A34),quarterly!H$3:H82)</f>
        <v>144.81618353379648</v>
      </c>
      <c r="H34" s="41">
        <f>SUMPRODUCT(--(YEAR(quarterly!$B$3:$B82)=annual!$A34),quarterly!I$3:I82)</f>
        <v>0</v>
      </c>
      <c r="I34" s="42">
        <f>SUMPRODUCT(--(YEAR(quarterly!$B$3:$B82)=annual!$A34),quarterly!J$3:J82)</f>
        <v>144.81618353379648</v>
      </c>
      <c r="J34" s="52"/>
      <c r="K34" s="52"/>
      <c r="L34" s="52"/>
      <c r="M34" s="52"/>
      <c r="N34" s="52"/>
      <c r="O34" s="52"/>
      <c r="P34" s="52"/>
      <c r="Q34" s="52"/>
      <c r="R34" s="27"/>
      <c r="S34" s="15"/>
      <c r="T34" s="15"/>
      <c r="U34" s="15"/>
      <c r="V34" s="15"/>
      <c r="W34" s="15"/>
      <c r="X34" s="15"/>
      <c r="Y34" s="15"/>
      <c r="Z34" s="15"/>
    </row>
    <row r="35" spans="1:26" ht="12.75">
      <c r="A35" s="24">
        <v>2006</v>
      </c>
      <c r="B35" s="41">
        <f>SUMPRODUCT(--(YEAR(quarterly!$B$3:$B83)=annual!$A35),quarterly!C$3:C83)</f>
        <v>164.30797067309</v>
      </c>
      <c r="C35" s="41">
        <f>SUMPRODUCT(--(YEAR(quarterly!$B$3:$B83)=annual!$A35),quarterly!D$3:D83)</f>
        <v>1.5923770000000002</v>
      </c>
      <c r="D35" s="41">
        <f>SUMPRODUCT(--(YEAR(quarterly!$B$3:$B83)=annual!$A35),quarterly!E$3:E83)</f>
        <v>7.832212103225278</v>
      </c>
      <c r="E35" s="41">
        <f>SUMPRODUCT(--(YEAR(quarterly!$B$3:$B83)=annual!$A35),quarterly!F$3:F83)</f>
        <v>0.8577839999999999</v>
      </c>
      <c r="F35" s="41">
        <f>SUMPRODUCT(--(YEAR(quarterly!$B$3:$B83)=annual!$A35),quarterly!G$3:G83)</f>
        <v>5.562496082145038</v>
      </c>
      <c r="G35" s="41">
        <f>SUMPRODUCT(--(YEAR(quarterly!$B$3:$B83)=annual!$A35),quarterly!H$3:H83)</f>
        <v>148.46310148771968</v>
      </c>
      <c r="H35" s="41">
        <f>SUMPRODUCT(--(YEAR(quarterly!$B$3:$B83)=annual!$A35),quarterly!I$3:I83)</f>
        <v>0</v>
      </c>
      <c r="I35" s="42">
        <f>SUMPRODUCT(--(YEAR(quarterly!$B$3:$B83)=annual!$A35),quarterly!J$3:J83)</f>
        <v>148.46310148771968</v>
      </c>
      <c r="J35" s="52"/>
      <c r="K35" s="52"/>
      <c r="L35" s="52"/>
      <c r="M35" s="52"/>
      <c r="N35" s="52"/>
      <c r="O35" s="52"/>
      <c r="P35" s="52"/>
      <c r="Q35" s="52"/>
      <c r="R35" s="27"/>
      <c r="S35" s="15"/>
      <c r="T35" s="15"/>
      <c r="U35" s="15"/>
      <c r="V35" s="15"/>
      <c r="W35" s="15"/>
      <c r="X35" s="15"/>
      <c r="Y35" s="15"/>
      <c r="Z35" s="15"/>
    </row>
    <row r="36" spans="1:26" ht="12.75">
      <c r="A36" s="24">
        <v>2007</v>
      </c>
      <c r="B36" s="41">
        <f>SUMPRODUCT(--(YEAR(quarterly!$B$3:$B84)=annual!$A36),quarterly!C$3:C84)</f>
        <v>180.88489179438</v>
      </c>
      <c r="C36" s="41">
        <f>SUMPRODUCT(--(YEAR(quarterly!$B$3:$B84)=annual!$A36),quarterly!D$3:D84)</f>
        <v>1.834757</v>
      </c>
      <c r="D36" s="41">
        <f>SUMPRODUCT(--(YEAR(quarterly!$B$3:$B84)=annual!$A36),quarterly!E$3:E84)</f>
        <v>5.513438620471148</v>
      </c>
      <c r="E36" s="41">
        <f>SUMPRODUCT(--(YEAR(quarterly!$B$3:$B84)=annual!$A36),quarterly!F$3:F84)</f>
        <v>3.9671710000000004</v>
      </c>
      <c r="F36" s="41">
        <f>SUMPRODUCT(--(YEAR(quarterly!$B$3:$B84)=annual!$A36),quarterly!G$3:G84)</f>
        <v>6.468566537659934</v>
      </c>
      <c r="G36" s="41">
        <f>SUMPRODUCT(--(YEAR(quarterly!$B$3:$B84)=annual!$A36),quarterly!H$3:H84)</f>
        <v>163.10095863624895</v>
      </c>
      <c r="H36" s="41">
        <f>SUMPRODUCT(--(YEAR(quarterly!$B$3:$B84)=annual!$A36),quarterly!I$3:I84)</f>
        <v>0</v>
      </c>
      <c r="I36" s="42">
        <f>SUMPRODUCT(--(YEAR(quarterly!$B$3:$B84)=annual!$A36),quarterly!J$3:J84)</f>
        <v>163.10095863624895</v>
      </c>
      <c r="J36" s="52"/>
      <c r="K36" s="52"/>
      <c r="L36" s="52"/>
      <c r="M36" s="52"/>
      <c r="N36" s="52"/>
      <c r="O36" s="52"/>
      <c r="P36" s="52"/>
      <c r="Q36" s="52"/>
      <c r="R36" s="27"/>
      <c r="S36" s="15"/>
      <c r="T36" s="15"/>
      <c r="U36" s="15"/>
      <c r="V36" s="15"/>
      <c r="W36" s="15"/>
      <c r="X36" s="15"/>
      <c r="Y36" s="15"/>
      <c r="Z36" s="15"/>
    </row>
    <row r="37" spans="1:26" ht="12.75">
      <c r="A37" s="24">
        <v>2008</v>
      </c>
      <c r="B37" s="41">
        <f>SUMPRODUCT(--(YEAR(quarterly!$B$3:$B85)=annual!$A37),quarterly!C$3:C85)</f>
        <v>173.7826435566826</v>
      </c>
      <c r="C37" s="41">
        <f>SUMPRODUCT(--(YEAR(quarterly!$B$3:$B85)=annual!$A37),quarterly!D$3:D85)</f>
        <v>2.645803</v>
      </c>
      <c r="D37" s="41">
        <f>SUMPRODUCT(--(YEAR(quarterly!$B$3:$B85)=annual!$A37),quarterly!E$3:E85)</f>
        <v>4.212187097172306</v>
      </c>
      <c r="E37" s="41">
        <f>SUMPRODUCT(--(YEAR(quarterly!$B$3:$B85)=annual!$A37),quarterly!F$3:F85)</f>
        <v>6.933123</v>
      </c>
      <c r="F37" s="41">
        <f>SUMPRODUCT(--(YEAR(quarterly!$B$3:$B85)=annual!$A37),quarterly!G$3:G85)</f>
        <v>6.199521072513641</v>
      </c>
      <c r="G37" s="41">
        <f>SUMPRODUCT(--(YEAR(quarterly!$B$3:$B85)=annual!$A37),quarterly!H$3:H85)</f>
        <v>153.79200938699665</v>
      </c>
      <c r="H37" s="41">
        <f>SUMPRODUCT(--(YEAR(quarterly!$B$3:$B85)=annual!$A37),quarterly!I$3:I85)</f>
        <v>0</v>
      </c>
      <c r="I37" s="42">
        <f>SUMPRODUCT(--(YEAR(quarterly!$B$3:$B85)=annual!$A37),quarterly!J$3:J85)</f>
        <v>153.79200938699665</v>
      </c>
      <c r="J37" s="52"/>
      <c r="K37" s="52"/>
      <c r="L37" s="52"/>
      <c r="M37" s="52"/>
      <c r="N37" s="52"/>
      <c r="O37" s="52"/>
      <c r="P37" s="52"/>
      <c r="Q37" s="52"/>
      <c r="R37" s="27"/>
      <c r="S37" s="15"/>
      <c r="T37" s="15"/>
      <c r="U37" s="15"/>
      <c r="V37" s="15"/>
      <c r="W37" s="15"/>
      <c r="X37" s="15"/>
      <c r="Y37" s="15"/>
      <c r="Z37" s="15"/>
    </row>
    <row r="38" spans="1:26" ht="13.5" thickBot="1">
      <c r="A38" s="25">
        <v>2009</v>
      </c>
      <c r="B38" s="43">
        <f>SUMPRODUCT(--(YEAR(quarterly!$B$3:$B86)=annual!$A38),quarterly!C$3:C86)</f>
        <v>180.34708502496</v>
      </c>
      <c r="C38" s="43">
        <f>SUMPRODUCT(--(YEAR(quarterly!$B$3:$B86)=annual!$A38),quarterly!D$3:D86)</f>
        <v>4.979696</v>
      </c>
      <c r="D38" s="43">
        <f>SUMPRODUCT(--(YEAR(quarterly!$B$3:$B86)=annual!$A38),quarterly!E$3:E86)</f>
        <v>3.618661579774983</v>
      </c>
      <c r="E38" s="43">
        <f>SUMPRODUCT(--(YEAR(quarterly!$B$3:$B86)=annual!$A38),quarterly!F$3:F86)</f>
        <v>6.682633599999999</v>
      </c>
      <c r="F38" s="43">
        <f>SUMPRODUCT(--(YEAR(quarterly!$B$3:$B86)=annual!$A38),quarterly!G$3:G86)</f>
        <v>6.2614954</v>
      </c>
      <c r="G38" s="43">
        <f>SUMPRODUCT(--(YEAR(quarterly!$B$3:$B86)=annual!$A38),quarterly!H$3:H86)</f>
        <v>158.804598445185</v>
      </c>
      <c r="H38" s="43">
        <f>SUMPRODUCT(--(YEAR(quarterly!$B$3:$B86)=annual!$A38),quarterly!I$3:I86)</f>
        <v>0</v>
      </c>
      <c r="I38" s="53">
        <f>SUMPRODUCT(--(YEAR(quarterly!$B$3:$B86)=annual!$A38),quarterly!J$3:J86)</f>
        <v>158.804598445185</v>
      </c>
      <c r="K38" s="27"/>
      <c r="L38" s="27"/>
      <c r="M38" s="27"/>
      <c r="N38" s="27"/>
      <c r="O38" s="27"/>
      <c r="P38" s="27"/>
      <c r="Q38" s="27"/>
      <c r="R38" s="27"/>
      <c r="S38" s="15"/>
      <c r="T38" s="15"/>
      <c r="U38" s="15"/>
      <c r="V38" s="15"/>
      <c r="W38" s="15"/>
      <c r="X38" s="15"/>
      <c r="Y38" s="15"/>
      <c r="Z38" s="15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4.25">
      <c r="A40" s="26"/>
      <c r="B40" s="19"/>
      <c r="C40" s="19"/>
      <c r="D40" s="19"/>
      <c r="E40" s="19"/>
      <c r="F40" s="19"/>
      <c r="G40" s="19"/>
      <c r="H40" s="19"/>
    </row>
    <row r="41" spans="1:8" ht="12.75">
      <c r="A41" s="21"/>
      <c r="B41" s="19"/>
      <c r="C41" s="19"/>
      <c r="D41" s="19"/>
      <c r="E41" s="19"/>
      <c r="F41" s="19"/>
      <c r="G41" s="19"/>
      <c r="H41" s="19"/>
    </row>
    <row r="42" spans="1:8" ht="14.25">
      <c r="A42" s="22"/>
      <c r="B42" s="19"/>
      <c r="C42" s="19"/>
      <c r="D42" s="19"/>
      <c r="E42" s="19"/>
      <c r="F42" s="19"/>
      <c r="G42" s="19"/>
      <c r="H42" s="19"/>
    </row>
    <row r="43" spans="1:13" ht="12.75">
      <c r="A43" s="23"/>
      <c r="I43" s="8"/>
      <c r="M43" s="20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TamayoJ</dc:creator>
  <cp:keywords/>
  <dc:description/>
  <cp:lastModifiedBy>Paul Hunt</cp:lastModifiedBy>
  <dcterms:created xsi:type="dcterms:W3CDTF">2007-09-17T23:37:51Z</dcterms:created>
  <dcterms:modified xsi:type="dcterms:W3CDTF">2010-12-02T00:59:15Z</dcterms:modified>
  <cp:category/>
  <cp:version/>
  <cp:contentType/>
  <cp:contentStatus/>
</cp:coreProperties>
</file>